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-15" windowWidth="14340" windowHeight="11760"/>
  </bookViews>
  <sheets>
    <sheet name="2015" sheetId="4" r:id="rId1"/>
    <sheet name="Handicapberegning" sheetId="5" r:id="rId2"/>
    <sheet name="Skema 2014" sheetId="6" state="hidden" r:id="rId3"/>
  </sheets>
  <definedNames>
    <definedName name="_xlnm.Print_Area" localSheetId="0">'2015'!$A$1:$AL$33</definedName>
  </definedNames>
  <calcPr calcId="125725"/>
</workbook>
</file>

<file path=xl/calcChain.xml><?xml version="1.0" encoding="utf-8"?>
<calcChain xmlns="http://schemas.openxmlformats.org/spreadsheetml/2006/main">
  <c r="AE26" i="4"/>
  <c r="AE24"/>
  <c r="AE22"/>
  <c r="AE20"/>
  <c r="AE18"/>
  <c r="AE16"/>
  <c r="AE14"/>
  <c r="AE12"/>
  <c r="AE10"/>
  <c r="AE8"/>
  <c r="AE6"/>
  <c r="Q5" i="5"/>
  <c r="Q13"/>
  <c r="Q12"/>
  <c r="Q11"/>
  <c r="Q10"/>
  <c r="Q9"/>
  <c r="Q8"/>
  <c r="Q7"/>
  <c r="Q6"/>
  <c r="Q4"/>
  <c r="Q3"/>
  <c r="X37" i="6" l="1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M26"/>
  <c r="AN26" s="1"/>
  <c r="AJ26"/>
  <c r="Z26"/>
  <c r="Y26"/>
  <c r="AA26" s="1"/>
  <c r="AM24"/>
  <c r="AN24" s="1"/>
  <c r="AJ24"/>
  <c r="AA24"/>
  <c r="Z24"/>
  <c r="Y24"/>
  <c r="AC24" s="1"/>
  <c r="AH24" s="1"/>
  <c r="AM22"/>
  <c r="AN22" s="1"/>
  <c r="AJ22"/>
  <c r="Z22"/>
  <c r="Y22"/>
  <c r="AA22" s="1"/>
  <c r="AM20"/>
  <c r="AN20" s="1"/>
  <c r="AJ20"/>
  <c r="AA20"/>
  <c r="Z20"/>
  <c r="Y20"/>
  <c r="AC20" s="1"/>
  <c r="AH20" s="1"/>
  <c r="AM18"/>
  <c r="AN18" s="1"/>
  <c r="AJ18"/>
  <c r="Z18"/>
  <c r="Y18"/>
  <c r="AA18" s="1"/>
  <c r="AM16"/>
  <c r="AN16" s="1"/>
  <c r="AJ16"/>
  <c r="AA16"/>
  <c r="Z16"/>
  <c r="Y16"/>
  <c r="AC16" s="1"/>
  <c r="AH16" s="1"/>
  <c r="AM14"/>
  <c r="AN14" s="1"/>
  <c r="AJ14"/>
  <c r="AF14"/>
  <c r="AG14" s="1"/>
  <c r="AC14"/>
  <c r="Z14"/>
  <c r="AA14" s="1"/>
  <c r="AN12"/>
  <c r="AM12"/>
  <c r="AJ12"/>
  <c r="AF12"/>
  <c r="AG12" s="1"/>
  <c r="Z12"/>
  <c r="Y12"/>
  <c r="AB12" s="1"/>
  <c r="AM10"/>
  <c r="AN10" s="1"/>
  <c r="AJ10"/>
  <c r="AB10"/>
  <c r="Z10"/>
  <c r="Y10"/>
  <c r="AF10" s="1"/>
  <c r="AN8"/>
  <c r="AM8"/>
  <c r="AJ8"/>
  <c r="AF8"/>
  <c r="Z8"/>
  <c r="Y8"/>
  <c r="AB8" s="1"/>
  <c r="AM6"/>
  <c r="AN6" s="1"/>
  <c r="AJ6"/>
  <c r="AB6"/>
  <c r="Z6"/>
  <c r="Z37" s="1"/>
  <c r="Y6"/>
  <c r="AF6" s="1"/>
  <c r="Q3"/>
  <c r="R3" s="1"/>
  <c r="S3" s="1"/>
  <c r="T3" s="1"/>
  <c r="U3" s="1"/>
  <c r="V3" s="1"/>
  <c r="W3" s="1"/>
  <c r="E3"/>
  <c r="F3" s="1"/>
  <c r="G3" s="1"/>
  <c r="H3" s="1"/>
  <c r="I3" s="1"/>
  <c r="J3" s="1"/>
  <c r="K3" s="1"/>
  <c r="L3" s="1"/>
  <c r="M3" s="1"/>
  <c r="N3" s="1"/>
  <c r="D3"/>
  <c r="O13" i="5"/>
  <c r="O12"/>
  <c r="O11"/>
  <c r="O10"/>
  <c r="O9"/>
  <c r="O8"/>
  <c r="O7"/>
  <c r="O6"/>
  <c r="O5"/>
  <c r="O4"/>
  <c r="O3"/>
  <c r="L7"/>
  <c r="R14"/>
  <c r="Z6" i="4"/>
  <c r="AJ6"/>
  <c r="AM6"/>
  <c r="Y10"/>
  <c r="Y12"/>
  <c r="Y14"/>
  <c r="Y16"/>
  <c r="Y18"/>
  <c r="Y20"/>
  <c r="Y22"/>
  <c r="Y24"/>
  <c r="Y26"/>
  <c r="L13" i="5"/>
  <c r="L12"/>
  <c r="L11"/>
  <c r="L10"/>
  <c r="L8"/>
  <c r="L6"/>
  <c r="L9"/>
  <c r="L5"/>
  <c r="L4"/>
  <c r="L3"/>
  <c r="AG6" i="6" l="1"/>
  <c r="AH22"/>
  <c r="AG10"/>
  <c r="AC22"/>
  <c r="AA8"/>
  <c r="AG8"/>
  <c r="AC10"/>
  <c r="AH10" s="1"/>
  <c r="AB16"/>
  <c r="AF18"/>
  <c r="AB24"/>
  <c r="AF26"/>
  <c r="Y37"/>
  <c r="AA6"/>
  <c r="AC8"/>
  <c r="AH8" s="1"/>
  <c r="AA10"/>
  <c r="AC12"/>
  <c r="AH12" s="1"/>
  <c r="AB14"/>
  <c r="AH14"/>
  <c r="AF16"/>
  <c r="AB18"/>
  <c r="AF20"/>
  <c r="AI12" s="1"/>
  <c r="AK12" s="1"/>
  <c r="AL12" s="1"/>
  <c r="AB22"/>
  <c r="AF24"/>
  <c r="AB26"/>
  <c r="AC18"/>
  <c r="AH18" s="1"/>
  <c r="AC26"/>
  <c r="AH26" s="1"/>
  <c r="AC6"/>
  <c r="AH6" s="1"/>
  <c r="AA12"/>
  <c r="AB20"/>
  <c r="AF22"/>
  <c r="A27"/>
  <c r="AM26" i="4"/>
  <c r="AM24"/>
  <c r="AM22"/>
  <c r="AM20"/>
  <c r="AM18"/>
  <c r="AM16"/>
  <c r="AM14"/>
  <c r="AM12"/>
  <c r="AM10"/>
  <c r="AM8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Y6"/>
  <c r="Z8"/>
  <c r="Y8"/>
  <c r="AJ8"/>
  <c r="Z10"/>
  <c r="AJ10"/>
  <c r="Z12"/>
  <c r="AA12" s="1"/>
  <c r="AF12"/>
  <c r="AJ12"/>
  <c r="Z14"/>
  <c r="AC14" s="1"/>
  <c r="AJ14"/>
  <c r="Z16"/>
  <c r="AJ16"/>
  <c r="Z18"/>
  <c r="AA18" s="1"/>
  <c r="AJ18"/>
  <c r="Z20"/>
  <c r="AC20" s="1"/>
  <c r="AF20"/>
  <c r="AJ20"/>
  <c r="Z22"/>
  <c r="AJ22"/>
  <c r="Z24"/>
  <c r="AA24" s="1"/>
  <c r="AF24"/>
  <c r="AJ24"/>
  <c r="Z26"/>
  <c r="AC26" s="1"/>
  <c r="AJ26"/>
  <c r="AF14"/>
  <c r="AF26"/>
  <c r="AC10" l="1"/>
  <c r="AH10" s="1"/>
  <c r="A27"/>
  <c r="AG14"/>
  <c r="AA8"/>
  <c r="AG22" i="6"/>
  <c r="AI22"/>
  <c r="AK22" s="1"/>
  <c r="AL22" s="1"/>
  <c r="AI10"/>
  <c r="AK10" s="1"/>
  <c r="AL10" s="1"/>
  <c r="AI14"/>
  <c r="AK14" s="1"/>
  <c r="AL14" s="1"/>
  <c r="AI24"/>
  <c r="AK24" s="1"/>
  <c r="AL24" s="1"/>
  <c r="AG24"/>
  <c r="AI16"/>
  <c r="AK16" s="1"/>
  <c r="AL16" s="1"/>
  <c r="AG16"/>
  <c r="AI8"/>
  <c r="AK8" s="1"/>
  <c r="AL8" s="1"/>
  <c r="AG26"/>
  <c r="AI26"/>
  <c r="AK26" s="1"/>
  <c r="AL26" s="1"/>
  <c r="AI20"/>
  <c r="AK20" s="1"/>
  <c r="AL20" s="1"/>
  <c r="AG20"/>
  <c r="AG18"/>
  <c r="AI18"/>
  <c r="AK18" s="1"/>
  <c r="AL18" s="1"/>
  <c r="AI6"/>
  <c r="AK6" s="1"/>
  <c r="AL6" s="1"/>
  <c r="AF8" i="4"/>
  <c r="AG8" s="1"/>
  <c r="AG20"/>
  <c r="AF6"/>
  <c r="AA6"/>
  <c r="AB6"/>
  <c r="AC6"/>
  <c r="AH6" s="1"/>
  <c r="AC8"/>
  <c r="AH8" s="1"/>
  <c r="AC12"/>
  <c r="AH12" s="1"/>
  <c r="AN6"/>
  <c r="L14" i="5"/>
  <c r="M9" s="1"/>
  <c r="AN12" i="4"/>
  <c r="AC18"/>
  <c r="AH18" s="1"/>
  <c r="AN8"/>
  <c r="AN16"/>
  <c r="AG24"/>
  <c r="AN26"/>
  <c r="AC24"/>
  <c r="AH24" s="1"/>
  <c r="AN22"/>
  <c r="AN24"/>
  <c r="AG26"/>
  <c r="Z37"/>
  <c r="AA20"/>
  <c r="AH20"/>
  <c r="AF16"/>
  <c r="AB16"/>
  <c r="Y37"/>
  <c r="AB20"/>
  <c r="AB14"/>
  <c r="AB24"/>
  <c r="AA16"/>
  <c r="AC16"/>
  <c r="AH16" s="1"/>
  <c r="AA22"/>
  <c r="AC22"/>
  <c r="AH22" s="1"/>
  <c r="AF22"/>
  <c r="AB22"/>
  <c r="AA14"/>
  <c r="AH14"/>
  <c r="AG12"/>
  <c r="AB26"/>
  <c r="AB8"/>
  <c r="AB12"/>
  <c r="AF10"/>
  <c r="AA10"/>
  <c r="AB10"/>
  <c r="AB18"/>
  <c r="AF18"/>
  <c r="AA26"/>
  <c r="AH26"/>
  <c r="AN18"/>
  <c r="AN14"/>
  <c r="AN10"/>
  <c r="AN20"/>
  <c r="AG6" l="1"/>
  <c r="AI6"/>
  <c r="AK6" s="1"/>
  <c r="AL6" s="1"/>
  <c r="M3" i="5"/>
  <c r="M10"/>
  <c r="N10" s="1"/>
  <c r="P9"/>
  <c r="N9"/>
  <c r="M13"/>
  <c r="P13" s="1"/>
  <c r="M5"/>
  <c r="P5" s="1"/>
  <c r="M12"/>
  <c r="P12" s="1"/>
  <c r="M6"/>
  <c r="P6" s="1"/>
  <c r="M11"/>
  <c r="N11" s="1"/>
  <c r="M8"/>
  <c r="P8" s="1"/>
  <c r="M7"/>
  <c r="M4"/>
  <c r="P4" s="1"/>
  <c r="AI18" i="4"/>
  <c r="AK18" s="1"/>
  <c r="AL18" s="1"/>
  <c r="AG18"/>
  <c r="AI10"/>
  <c r="AK10" s="1"/>
  <c r="AL10" s="1"/>
  <c r="AG10"/>
  <c r="AI8"/>
  <c r="AK8" s="1"/>
  <c r="AL8" s="1"/>
  <c r="AI12"/>
  <c r="AK12" s="1"/>
  <c r="AL12" s="1"/>
  <c r="AI20"/>
  <c r="AK20" s="1"/>
  <c r="AL20" s="1"/>
  <c r="AI22"/>
  <c r="AK22" s="1"/>
  <c r="AL22" s="1"/>
  <c r="AG22"/>
  <c r="AI26"/>
  <c r="AK26" s="1"/>
  <c r="AL26" s="1"/>
  <c r="AI14"/>
  <c r="AK14" s="1"/>
  <c r="AL14" s="1"/>
  <c r="AI24"/>
  <c r="AK24" s="1"/>
  <c r="AL24" s="1"/>
  <c r="AG16"/>
  <c r="AI16"/>
  <c r="AK16" s="1"/>
  <c r="AL16" s="1"/>
  <c r="P10" i="5" l="1"/>
  <c r="N6"/>
  <c r="N3"/>
  <c r="N4"/>
  <c r="N13"/>
  <c r="P11"/>
  <c r="N12"/>
  <c r="N8"/>
  <c r="N5"/>
  <c r="M14"/>
  <c r="N7"/>
  <c r="P7"/>
  <c r="P3"/>
  <c r="N14" l="1"/>
  <c r="O14"/>
  <c r="Q14"/>
  <c r="P14"/>
</calcChain>
</file>

<file path=xl/sharedStrings.xml><?xml version="1.0" encoding="utf-8"?>
<sst xmlns="http://schemas.openxmlformats.org/spreadsheetml/2006/main" count="168" uniqueCount="89">
  <si>
    <t>Antal kampe</t>
  </si>
  <si>
    <t>Handicap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</si>
  <si>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</si>
  <si>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</si>
  <si>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</si>
  <si>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</si>
  <si>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</si>
  <si>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</si>
  <si>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</si>
  <si>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</si>
  <si>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</si>
  <si>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Lars</t>
  </si>
  <si>
    <t>Steen</t>
  </si>
  <si>
    <t>Jesper</t>
  </si>
  <si>
    <t xml:space="preserve"> Dato  </t>
  </si>
  <si>
    <t>Torben</t>
  </si>
  <si>
    <t>Middelscore %</t>
  </si>
  <si>
    <t>Efterårsrunden</t>
  </si>
  <si>
    <t>Skalp-2010</t>
  </si>
  <si>
    <t>Du har hvid når modspillerens tal står th.</t>
  </si>
  <si>
    <t>Point i alt (numerisk)</t>
  </si>
  <si>
    <t>Max point (numerisk)</t>
  </si>
  <si>
    <t>Afvigelse fra prognose</t>
  </si>
  <si>
    <t xml:space="preserve">Point i alt (handicap) </t>
  </si>
  <si>
    <t>Max point (handicap)</t>
  </si>
  <si>
    <t>Handicapgrundlag %</t>
  </si>
  <si>
    <t>Michael</t>
  </si>
  <si>
    <t xml:space="preserve"> Spiller \ Runde</t>
  </si>
  <si>
    <t>Lars*</t>
  </si>
  <si>
    <t>Steen*</t>
  </si>
  <si>
    <t>Placering (handicap)</t>
  </si>
  <si>
    <t>Placering (numerisk)</t>
  </si>
  <si>
    <t>Næste arrangement dato og runde</t>
  </si>
  <si>
    <t>Ivar*</t>
  </si>
  <si>
    <t>Vært og værtsdato</t>
  </si>
  <si>
    <t>Sum</t>
  </si>
  <si>
    <t>-</t>
  </si>
  <si>
    <t>Gns.Middelscore de seneste 5 aktive år i DWSU  %</t>
  </si>
  <si>
    <t>Middelscore 2012</t>
  </si>
  <si>
    <t>Middelscore 2011</t>
  </si>
  <si>
    <t>Middelscore 2010</t>
  </si>
  <si>
    <t>Middelscore 2009</t>
  </si>
  <si>
    <t>Middelscore 2008</t>
  </si>
  <si>
    <t>Middelscore 2007</t>
  </si>
  <si>
    <t>Middelscore 2014</t>
  </si>
  <si>
    <t>Middelscore 2013</t>
  </si>
  <si>
    <r>
      <t>Vårrunden</t>
    </r>
    <r>
      <rPr>
        <sz val="13"/>
        <rFont val="Arial Narrow"/>
        <family val="2"/>
      </rPr>
      <t xml:space="preserve"> </t>
    </r>
  </si>
  <si>
    <t xml:space="preserve"> </t>
  </si>
  <si>
    <t>Antal Remis</t>
  </si>
  <si>
    <t>Placering (remis)</t>
  </si>
  <si>
    <t>Kontingent mangler</t>
  </si>
  <si>
    <t>Rundeafviklingen er vejledende. Turneringsleder orienterer om eventuelle afvigelser forud for arrangementet.</t>
  </si>
  <si>
    <t xml:space="preserve"> Steen</t>
  </si>
  <si>
    <t xml:space="preserve"> Torben</t>
  </si>
  <si>
    <t xml:space="preserve"> Lars</t>
  </si>
  <si>
    <t xml:space="preserve"> Kåre</t>
  </si>
  <si>
    <t xml:space="preserve"> Jesper</t>
  </si>
  <si>
    <t xml:space="preserve"> Michael</t>
  </si>
  <si>
    <t xml:space="preserve"> Bo</t>
  </si>
  <si>
    <t xml:space="preserve"> Ivar</t>
  </si>
  <si>
    <t xml:space="preserve"> Henrik</t>
  </si>
  <si>
    <t xml:space="preserve"> Chresten</t>
  </si>
  <si>
    <t xml:space="preserve"> Christian</t>
  </si>
  <si>
    <t xml:space="preserve"> Torben </t>
  </si>
  <si>
    <t>Udgået af turnering 2014 - medregnes ikke men vises i skema</t>
  </si>
  <si>
    <t>*) Seniorspillere spiller dobbeltrunde, når de spiller med. I 2015 er Steen, Lars og Ivar seniorspillere.</t>
  </si>
  <si>
    <t>Middelscore 2015</t>
  </si>
  <si>
    <t>Forventet score 2015, baseret på korrigeret Gns. Middelscore og 20 spillede kampe</t>
  </si>
  <si>
    <t>Udgået af turnering - medregnes ikke men vises i skema</t>
  </si>
  <si>
    <t>Handicap 2015 (10 - kolonne k)</t>
  </si>
  <si>
    <t>Handicap 2015 (korrigeret)</t>
  </si>
  <si>
    <t>Handicap 2014</t>
  </si>
  <si>
    <t>Beregning af DWSU-handicap 2015</t>
  </si>
  <si>
    <r>
      <t xml:space="preserve">Gns. Middelscore, </t>
    </r>
    <r>
      <rPr>
        <u/>
        <sz val="10"/>
        <color indexed="8"/>
        <rFont val="Arial"/>
        <family val="2"/>
      </rPr>
      <t>korrigeret</t>
    </r>
    <r>
      <rPr>
        <sz val="10"/>
        <color indexed="8"/>
        <rFont val="Arial"/>
        <family val="2"/>
      </rPr>
      <t xml:space="preserve"> pga asynkron spillerytme (Michael, Ivar) %</t>
    </r>
  </si>
  <si>
    <r>
      <t xml:space="preserve">Michael </t>
    </r>
    <r>
      <rPr>
        <vertAlign val="superscript"/>
        <sz val="10"/>
        <color indexed="8"/>
        <rFont val="Arial"/>
        <family val="2"/>
      </rPr>
      <t>2</t>
    </r>
  </si>
  <si>
    <r>
      <t xml:space="preserve">Ivar 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</si>
  <si>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10"/>
        <color indexed="8"/>
        <rFont val="Arial"/>
        <family val="2"/>
      </rPr>
      <t>Michaels score gælder for 2001, 2011, 2012, 2013, 2014</t>
    </r>
  </si>
  <si>
    <r>
      <t xml:space="preserve">1 </t>
    </r>
    <r>
      <rPr>
        <sz val="10"/>
        <color indexed="8"/>
        <rFont val="Arial"/>
        <family val="2"/>
      </rPr>
      <t>Ivars score gælder for 2009, 2010, 2011, 2012, 2013</t>
    </r>
  </si>
  <si>
    <t>Forventet score 2015</t>
  </si>
  <si>
    <t>DWSU   2014</t>
  </si>
  <si>
    <t>25.11</t>
  </si>
  <si>
    <t>Sommerskak: Pinselørdag den 7. juni 2014 hos Ivar (Røsnæs)</t>
  </si>
  <si>
    <r>
      <t>Juleskak:</t>
    </r>
    <r>
      <rPr>
        <sz val="10"/>
        <rFont val="Arial"/>
        <family val="2"/>
      </rPr>
      <t xml:space="preserve"> lørdag den 13. dec 2014 </t>
    </r>
  </si>
  <si>
    <t>OPSAMLING FORVENTET DEN 25.11</t>
  </si>
  <si>
    <t>HOS KÅRE</t>
  </si>
  <si>
    <t>*) Seniorspillere spiller dobbeltrunde, når de spiller med. I 2014 er Steen, Lars og Ivar seniorspillere.</t>
  </si>
  <si>
    <t>Færdigt turneringsskema for 2014 er indlejret som et skjult ark</t>
  </si>
  <si>
    <t>Ivar</t>
  </si>
  <si>
    <t>DWSU   2015</t>
  </si>
</sst>
</file>

<file path=xl/styles.xml><?xml version="1.0" encoding="utf-8"?>
<styleSheet xmlns="http://schemas.openxmlformats.org/spreadsheetml/2006/main">
  <numFmts count="2">
    <numFmt numFmtId="164" formatCode="dd/mm"/>
    <numFmt numFmtId="165" formatCode="0.0"/>
  </numFmts>
  <fonts count="77">
    <font>
      <sz val="10"/>
      <name val="Arial"/>
    </font>
    <font>
      <sz val="10"/>
      <color theme="1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9"/>
      <color indexed="50"/>
      <name val="Arial Narrow"/>
      <family val="2"/>
    </font>
    <font>
      <sz val="14"/>
      <color indexed="5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i/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23"/>
      <name val="Arial Narrow"/>
      <family val="2"/>
    </font>
    <font>
      <sz val="9"/>
      <color indexed="23"/>
      <name val="Arial Narrow"/>
      <family val="2"/>
    </font>
    <font>
      <sz val="13"/>
      <color indexed="23"/>
      <name val="Arial Narrow"/>
      <family val="2"/>
    </font>
    <font>
      <sz val="11"/>
      <color indexed="23"/>
      <name val="Arial Narrow"/>
      <family val="2"/>
    </font>
    <font>
      <i/>
      <sz val="11"/>
      <color indexed="23"/>
      <name val="Arial Narrow"/>
      <family val="2"/>
    </font>
    <font>
      <b/>
      <sz val="9"/>
      <color indexed="50"/>
      <name val="Arial Narrow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3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3"/>
      <color rgb="FF006100"/>
      <name val="Arial Narrow"/>
      <family val="2"/>
    </font>
    <font>
      <sz val="13"/>
      <color rgb="FFFF0000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3"/>
      <color rgb="FF9C0006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"/>
      <family val="2"/>
    </font>
    <font>
      <u/>
      <sz val="10"/>
      <color indexed="8"/>
      <name val="Arial"/>
      <family val="2"/>
    </font>
    <font>
      <sz val="12"/>
      <color rgb="FF006100"/>
      <name val="Arial Narrow"/>
      <family val="2"/>
    </font>
    <font>
      <sz val="12"/>
      <color rgb="FFFF0000"/>
      <name val="Arial Narrow"/>
      <family val="2"/>
    </font>
    <font>
      <b/>
      <sz val="12"/>
      <color indexed="8"/>
      <name val="Arial Narrow"/>
      <family val="2"/>
    </font>
    <font>
      <sz val="12"/>
      <color rgb="FF9C0006"/>
      <name val="Arial Narrow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7" fillId="7" borderId="0" applyNumberFormat="0" applyBorder="0" applyAlignment="0" applyProtection="0"/>
    <xf numFmtId="0" fontId="14" fillId="0" borderId="0"/>
    <xf numFmtId="0" fontId="58" fillId="8" borderId="0" applyNumberFormat="0" applyBorder="0" applyAlignment="0" applyProtection="0"/>
  </cellStyleXfs>
  <cellXfs count="579">
    <xf numFmtId="0" fontId="0" fillId="0" borderId="0" xfId="0"/>
    <xf numFmtId="0" fontId="4" fillId="0" borderId="0" xfId="0" applyFont="1" applyFill="1" applyBorder="1" applyAlignment="1" applyProtection="1">
      <alignment vertical="top" textRotation="180"/>
      <protection hidden="1"/>
    </xf>
    <xf numFmtId="164" fontId="5" fillId="0" borderId="0" xfId="0" applyNumberFormat="1" applyFont="1" applyFill="1" applyBorder="1" applyAlignment="1" applyProtection="1">
      <alignment vertical="top" textRotation="180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 textRotation="180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NumberFormat="1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3" fillId="2" borderId="7" xfId="0" applyNumberFormat="1" applyFont="1" applyFill="1" applyBorder="1" applyAlignment="1" applyProtection="1">
      <alignment horizontal="left" vertical="center"/>
    </xf>
    <xf numFmtId="0" fontId="3" fillId="2" borderId="7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  <protection hidden="1"/>
    </xf>
    <xf numFmtId="0" fontId="3" fillId="2" borderId="7" xfId="0" applyNumberFormat="1" applyFont="1" applyFill="1" applyBorder="1" applyAlignment="1" applyProtection="1">
      <alignment horizontal="left" vertical="center"/>
      <protection hidden="1"/>
    </xf>
    <xf numFmtId="0" fontId="3" fillId="2" borderId="7" xfId="0" applyNumberFormat="1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5" fillId="2" borderId="12" xfId="0" applyNumberFormat="1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5" fillId="2" borderId="14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Protection="1"/>
    <xf numFmtId="0" fontId="25" fillId="2" borderId="15" xfId="0" applyNumberFormat="1" applyFont="1" applyFill="1" applyBorder="1" applyAlignment="1" applyProtection="1">
      <alignment horizontal="center" vertical="center"/>
    </xf>
    <xf numFmtId="0" fontId="25" fillId="2" borderId="16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/>
    </xf>
    <xf numFmtId="165" fontId="28" fillId="2" borderId="4" xfId="0" applyNumberFormat="1" applyFont="1" applyFill="1" applyBorder="1" applyAlignment="1" applyProtection="1">
      <alignment horizontal="center" vertical="center"/>
    </xf>
    <xf numFmtId="165" fontId="29" fillId="2" borderId="11" xfId="0" applyNumberFormat="1" applyFont="1" applyFill="1" applyBorder="1" applyAlignment="1" applyProtection="1">
      <alignment horizontal="center" vertical="center"/>
    </xf>
    <xf numFmtId="165" fontId="28" fillId="2" borderId="7" xfId="0" applyNumberFormat="1" applyFont="1" applyFill="1" applyBorder="1" applyAlignment="1" applyProtection="1">
      <alignment horizontal="center"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0" fontId="33" fillId="2" borderId="1" xfId="0" applyNumberFormat="1" applyFont="1" applyFill="1" applyBorder="1" applyAlignment="1" applyProtection="1">
      <alignment horizontal="center" vertical="center"/>
    </xf>
    <xf numFmtId="165" fontId="34" fillId="2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  <protection hidden="1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  <protection hidden="1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right" vertical="center"/>
    </xf>
    <xf numFmtId="0" fontId="34" fillId="2" borderId="7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34" fillId="3" borderId="9" xfId="0" applyFont="1" applyFill="1" applyBorder="1" applyAlignment="1" applyProtection="1">
      <alignment horizontal="right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righ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19" xfId="0" applyNumberFormat="1" applyFont="1" applyFill="1" applyBorder="1" applyAlignment="1" applyProtection="1">
      <alignment horizontal="left" vertical="center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right" vertical="center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</xf>
    <xf numFmtId="9" fontId="29" fillId="2" borderId="4" xfId="0" applyNumberFormat="1" applyFont="1" applyFill="1" applyBorder="1" applyAlignment="1" applyProtection="1">
      <alignment horizontal="center" vertical="center"/>
    </xf>
    <xf numFmtId="9" fontId="29" fillId="2" borderId="7" xfId="0" applyNumberFormat="1" applyFont="1" applyFill="1" applyBorder="1" applyAlignment="1" applyProtection="1">
      <alignment horizontal="center"/>
    </xf>
    <xf numFmtId="9" fontId="29" fillId="0" borderId="0" xfId="0" applyNumberFormat="1" applyFont="1" applyAlignment="1"/>
    <xf numFmtId="165" fontId="29" fillId="2" borderId="13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right" vertical="center"/>
    </xf>
    <xf numFmtId="0" fontId="3" fillId="3" borderId="7" xfId="0" applyNumberFormat="1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left" vertical="center"/>
      <protection hidden="1"/>
    </xf>
    <xf numFmtId="0" fontId="33" fillId="2" borderId="7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right" vertical="center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right" vertical="center"/>
      <protection hidden="1"/>
    </xf>
    <xf numFmtId="0" fontId="21" fillId="3" borderId="1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9" fontId="29" fillId="2" borderId="11" xfId="0" applyNumberFormat="1" applyFont="1" applyFill="1" applyBorder="1" applyAlignment="1" applyProtection="1">
      <alignment horizontal="center" vertical="center"/>
    </xf>
    <xf numFmtId="9" fontId="29" fillId="2" borderId="13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 hidden="1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 hidden="1"/>
    </xf>
    <xf numFmtId="0" fontId="25" fillId="3" borderId="12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 hidden="1"/>
    </xf>
    <xf numFmtId="0" fontId="21" fillId="3" borderId="11" xfId="0" applyFont="1" applyFill="1" applyBorder="1" applyAlignment="1" applyProtection="1">
      <alignment horizontal="center" vertical="center"/>
      <protection locked="0" hidden="1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9" fillId="3" borderId="21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 hidden="1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 hidden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 hidden="1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 hidden="1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 hidden="1"/>
    </xf>
    <xf numFmtId="0" fontId="21" fillId="3" borderId="13" xfId="0" applyFont="1" applyFill="1" applyBorder="1" applyAlignment="1" applyProtection="1">
      <alignment horizontal="center" vertical="center"/>
      <protection locked="0" hidden="1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/>
    </xf>
    <xf numFmtId="165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center"/>
      <protection hidden="1"/>
    </xf>
    <xf numFmtId="165" fontId="7" fillId="0" borderId="0" xfId="0" applyNumberFormat="1" applyFont="1" applyFill="1" applyBorder="1" applyAlignment="1" applyProtection="1">
      <alignment vertical="top"/>
      <protection hidden="1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horizontal="right"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4" fillId="0" borderId="0" xfId="2"/>
    <xf numFmtId="9" fontId="14" fillId="0" borderId="0" xfId="2" applyNumberFormat="1"/>
    <xf numFmtId="165" fontId="14" fillId="0" borderId="0" xfId="2" applyNumberFormat="1"/>
    <xf numFmtId="9" fontId="14" fillId="0" borderId="0" xfId="2" applyNumberFormat="1" applyAlignment="1">
      <alignment horizontal="center"/>
    </xf>
    <xf numFmtId="0" fontId="14" fillId="0" borderId="0" xfId="2" applyAlignment="1">
      <alignment horizontal="center"/>
    </xf>
    <xf numFmtId="9" fontId="36" fillId="0" borderId="0" xfId="2" applyNumberFormat="1" applyFont="1" applyAlignment="1">
      <alignment horizontal="center"/>
    </xf>
    <xf numFmtId="9" fontId="36" fillId="0" borderId="0" xfId="2" applyNumberFormat="1" applyFont="1" applyFill="1" applyBorder="1" applyAlignment="1">
      <alignment horizontal="center"/>
    </xf>
    <xf numFmtId="0" fontId="37" fillId="0" borderId="0" xfId="2" applyFont="1" applyFill="1" applyBorder="1"/>
    <xf numFmtId="9" fontId="39" fillId="0" borderId="0" xfId="2" applyNumberFormat="1" applyFont="1" applyAlignment="1">
      <alignment horizontal="center"/>
    </xf>
    <xf numFmtId="0" fontId="38" fillId="0" borderId="0" xfId="2" applyFont="1" applyFill="1" applyBorder="1"/>
    <xf numFmtId="9" fontId="38" fillId="0" borderId="24" xfId="2" applyNumberFormat="1" applyFont="1" applyFill="1" applyBorder="1" applyAlignment="1">
      <alignment horizontal="center"/>
    </xf>
    <xf numFmtId="9" fontId="40" fillId="0" borderId="24" xfId="2" applyNumberFormat="1" applyFont="1" applyFill="1" applyBorder="1" applyAlignment="1">
      <alignment horizontal="center"/>
    </xf>
    <xf numFmtId="9" fontId="14" fillId="0" borderId="24" xfId="2" applyNumberFormat="1" applyBorder="1" applyAlignment="1">
      <alignment horizontal="center"/>
    </xf>
    <xf numFmtId="9" fontId="40" fillId="0" borderId="24" xfId="2" applyNumberFormat="1" applyFont="1" applyBorder="1" applyAlignment="1">
      <alignment horizontal="center"/>
    </xf>
    <xf numFmtId="165" fontId="25" fillId="2" borderId="11" xfId="0" applyNumberFormat="1" applyFont="1" applyFill="1" applyBorder="1" applyAlignment="1" applyProtection="1">
      <alignment horizontal="center" vertical="center"/>
    </xf>
    <xf numFmtId="165" fontId="33" fillId="2" borderId="7" xfId="0" applyNumberFormat="1" applyFont="1" applyFill="1" applyBorder="1" applyAlignment="1" applyProtection="1">
      <alignment horizontal="center" vertical="center"/>
    </xf>
    <xf numFmtId="165" fontId="11" fillId="2" borderId="4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 applyProtection="1">
      <alignment horizontal="center" vertical="center"/>
    </xf>
    <xf numFmtId="165" fontId="25" fillId="2" borderId="13" xfId="0" applyNumberFormat="1" applyFont="1" applyFill="1" applyBorder="1" applyAlignment="1" applyProtection="1">
      <alignment horizontal="center" vertical="center"/>
    </xf>
    <xf numFmtId="165" fontId="26" fillId="2" borderId="11" xfId="0" applyNumberFormat="1" applyFont="1" applyFill="1" applyBorder="1" applyAlignment="1" applyProtection="1">
      <alignment horizontal="center" vertical="center"/>
    </xf>
    <xf numFmtId="165" fontId="35" fillId="2" borderId="7" xfId="0" applyNumberFormat="1" applyFont="1" applyFill="1" applyBorder="1" applyAlignment="1" applyProtection="1">
      <alignment horizontal="center" vertical="center"/>
    </xf>
    <xf numFmtId="165" fontId="23" fillId="2" borderId="4" xfId="0" applyNumberFormat="1" applyFont="1" applyFill="1" applyBorder="1" applyAlignment="1" applyProtection="1">
      <alignment horizontal="center" vertical="center"/>
    </xf>
    <xf numFmtId="165" fontId="23" fillId="2" borderId="7" xfId="0" applyNumberFormat="1" applyFont="1" applyFill="1" applyBorder="1" applyAlignment="1" applyProtection="1">
      <alignment horizontal="center" vertical="center"/>
    </xf>
    <xf numFmtId="165" fontId="26" fillId="2" borderId="4" xfId="0" applyNumberFormat="1" applyFont="1" applyFill="1" applyBorder="1" applyAlignment="1" applyProtection="1">
      <alignment horizontal="center" vertical="center"/>
    </xf>
    <xf numFmtId="165" fontId="26" fillId="2" borderId="13" xfId="0" applyNumberFormat="1" applyFont="1" applyFill="1" applyBorder="1" applyAlignment="1" applyProtection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/>
    </xf>
    <xf numFmtId="1" fontId="6" fillId="0" borderId="26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/>
      <protection hidden="1"/>
    </xf>
    <xf numFmtId="0" fontId="59" fillId="0" borderId="0" xfId="0" applyNumberFormat="1" applyFont="1" applyFill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left"/>
    </xf>
    <xf numFmtId="0" fontId="47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vertical="center"/>
      <protection hidden="1"/>
    </xf>
    <xf numFmtId="0" fontId="15" fillId="4" borderId="24" xfId="0" applyFont="1" applyFill="1" applyBorder="1" applyAlignment="1" applyProtection="1">
      <alignment horizontal="center" textRotation="90"/>
    </xf>
    <xf numFmtId="0" fontId="15" fillId="5" borderId="27" xfId="0" applyFont="1" applyFill="1" applyBorder="1" applyAlignment="1" applyProtection="1">
      <alignment horizontal="center" textRotation="90"/>
    </xf>
    <xf numFmtId="0" fontId="4" fillId="9" borderId="0" xfId="0" applyFont="1" applyFill="1" applyBorder="1" applyAlignment="1" applyProtection="1">
      <alignment horizontal="center" vertical="center"/>
      <protection locked="0"/>
    </xf>
    <xf numFmtId="0" fontId="4" fillId="9" borderId="0" xfId="0" applyFont="1" applyFill="1" applyBorder="1" applyAlignment="1" applyProtection="1">
      <alignment vertical="top"/>
      <protection hidden="1"/>
    </xf>
    <xf numFmtId="0" fontId="4" fillId="9" borderId="0" xfId="0" applyFont="1" applyFill="1" applyBorder="1" applyAlignment="1" applyProtection="1">
      <alignment horizontal="center" vertical="center"/>
      <protection locked="0" hidden="1"/>
    </xf>
    <xf numFmtId="0" fontId="8" fillId="9" borderId="0" xfId="0" applyNumberFormat="1" applyFont="1" applyFill="1" applyBorder="1" applyAlignment="1" applyProtection="1">
      <alignment horizontal="center" vertical="center"/>
    </xf>
    <xf numFmtId="0" fontId="25" fillId="9" borderId="0" xfId="0" applyNumberFormat="1" applyFont="1" applyFill="1" applyBorder="1" applyAlignment="1" applyProtection="1">
      <alignment horizontal="center" vertical="center"/>
    </xf>
    <xf numFmtId="9" fontId="29" fillId="9" borderId="0" xfId="0" applyNumberFormat="1" applyFont="1" applyFill="1" applyBorder="1" applyAlignment="1" applyProtection="1">
      <protection hidden="1"/>
    </xf>
    <xf numFmtId="165" fontId="8" fillId="9" borderId="0" xfId="0" applyNumberFormat="1" applyFont="1" applyFill="1" applyBorder="1" applyAlignment="1" applyProtection="1">
      <alignment horizontal="right" vertical="center"/>
    </xf>
    <xf numFmtId="165" fontId="24" fillId="9" borderId="0" xfId="0" applyNumberFormat="1" applyFont="1" applyFill="1" applyBorder="1" applyAlignment="1" applyProtection="1">
      <alignment horizontal="right" vertical="center"/>
    </xf>
    <xf numFmtId="165" fontId="30" fillId="9" borderId="0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/>
    <xf numFmtId="0" fontId="44" fillId="9" borderId="0" xfId="0" applyFont="1" applyFill="1" applyBorder="1" applyAlignment="1" applyProtection="1"/>
    <xf numFmtId="0" fontId="5" fillId="9" borderId="0" xfId="0" applyFont="1" applyFill="1" applyBorder="1" applyAlignment="1" applyProtection="1">
      <alignment vertical="top"/>
      <protection hidden="1"/>
    </xf>
    <xf numFmtId="0" fontId="2" fillId="9" borderId="0" xfId="0" applyFont="1" applyFill="1" applyBorder="1" applyAlignment="1" applyProtection="1">
      <alignment vertical="top"/>
      <protection hidden="1"/>
    </xf>
    <xf numFmtId="0" fontId="24" fillId="9" borderId="0" xfId="0" applyNumberFormat="1" applyFont="1" applyFill="1" applyBorder="1" applyAlignment="1" applyProtection="1">
      <alignment horizontal="center" vertical="center"/>
    </xf>
    <xf numFmtId="0" fontId="4" fillId="9" borderId="0" xfId="0" applyNumberFormat="1" applyFont="1" applyFill="1" applyBorder="1" applyAlignment="1" applyProtection="1">
      <alignment vertical="top"/>
      <protection hidden="1"/>
    </xf>
    <xf numFmtId="165" fontId="18" fillId="9" borderId="0" xfId="0" applyNumberFormat="1" applyFont="1" applyFill="1" applyBorder="1" applyAlignment="1" applyProtection="1">
      <alignment horizontal="right" vertical="center"/>
    </xf>
    <xf numFmtId="165" fontId="2" fillId="9" borderId="0" xfId="0" applyNumberFormat="1" applyFont="1" applyFill="1" applyBorder="1" applyAlignment="1" applyProtection="1">
      <alignment horizontal="right" vertical="top"/>
      <protection hidden="1"/>
    </xf>
    <xf numFmtId="165" fontId="31" fillId="9" borderId="0" xfId="0" applyNumberFormat="1" applyFont="1" applyFill="1" applyBorder="1" applyAlignment="1" applyProtection="1">
      <alignment horizontal="center" vertical="center"/>
    </xf>
    <xf numFmtId="0" fontId="18" fillId="9" borderId="0" xfId="0" applyNumberFormat="1" applyFont="1" applyFill="1" applyBorder="1" applyAlignment="1" applyProtection="1">
      <alignment horizontal="center" vertical="center"/>
    </xf>
    <xf numFmtId="0" fontId="5" fillId="9" borderId="0" xfId="0" applyFont="1" applyFill="1" applyBorder="1" applyProtection="1">
      <protection hidden="1"/>
    </xf>
    <xf numFmtId="0" fontId="12" fillId="9" borderId="0" xfId="0" applyFont="1" applyFill="1" applyBorder="1" applyProtection="1">
      <protection hidden="1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 hidden="1"/>
    </xf>
    <xf numFmtId="0" fontId="47" fillId="9" borderId="0" xfId="0" applyFont="1" applyFill="1" applyBorder="1" applyAlignment="1" applyProtection="1">
      <alignment vertical="center"/>
    </xf>
    <xf numFmtId="0" fontId="47" fillId="9" borderId="0" xfId="0" applyFont="1" applyFill="1" applyBorder="1" applyAlignment="1" applyProtection="1">
      <alignment horizontal="center" vertical="center"/>
    </xf>
    <xf numFmtId="0" fontId="47" fillId="9" borderId="0" xfId="0" applyNumberFormat="1" applyFont="1" applyFill="1" applyBorder="1" applyAlignment="1" applyProtection="1">
      <alignment horizontal="center" vertical="center"/>
    </xf>
    <xf numFmtId="0" fontId="47" fillId="9" borderId="0" xfId="0" applyNumberFormat="1" applyFont="1" applyFill="1" applyBorder="1" applyAlignment="1" applyProtection="1">
      <alignment vertical="center"/>
    </xf>
    <xf numFmtId="9" fontId="48" fillId="9" borderId="0" xfId="0" applyNumberFormat="1" applyFont="1" applyFill="1" applyBorder="1" applyAlignment="1" applyProtection="1">
      <alignment vertical="center"/>
      <protection hidden="1"/>
    </xf>
    <xf numFmtId="165" fontId="49" fillId="9" borderId="0" xfId="0" applyNumberFormat="1" applyFont="1" applyFill="1" applyBorder="1" applyAlignment="1" applyProtection="1">
      <alignment horizontal="right" vertical="center"/>
    </xf>
    <xf numFmtId="165" fontId="50" fillId="9" borderId="0" xfId="0" applyNumberFormat="1" applyFont="1" applyFill="1" applyBorder="1" applyAlignment="1" applyProtection="1">
      <alignment horizontal="right" vertical="center"/>
    </xf>
    <xf numFmtId="165" fontId="47" fillId="9" borderId="0" xfId="0" applyNumberFormat="1" applyFont="1" applyFill="1" applyBorder="1" applyAlignment="1" applyProtection="1">
      <alignment horizontal="right" vertical="center"/>
    </xf>
    <xf numFmtId="165" fontId="48" fillId="9" borderId="0" xfId="0" applyNumberFormat="1" applyFont="1" applyFill="1" applyBorder="1" applyAlignment="1" applyProtection="1">
      <alignment horizontal="center" vertical="center"/>
    </xf>
    <xf numFmtId="0" fontId="51" fillId="9" borderId="0" xfId="0" applyFont="1" applyFill="1" applyBorder="1" applyAlignment="1" applyProtection="1">
      <alignment vertical="center"/>
      <protection hidden="1"/>
    </xf>
    <xf numFmtId="0" fontId="47" fillId="9" borderId="0" xfId="0" applyFont="1" applyFill="1" applyBorder="1" applyAlignment="1" applyProtection="1">
      <alignment vertical="center"/>
      <protection hidden="1"/>
    </xf>
    <xf numFmtId="165" fontId="52" fillId="9" borderId="0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Border="1" applyProtection="1"/>
    <xf numFmtId="0" fontId="5" fillId="9" borderId="0" xfId="0" applyNumberFormat="1" applyFont="1" applyFill="1" applyBorder="1" applyProtection="1"/>
    <xf numFmtId="0" fontId="5" fillId="9" borderId="0" xfId="0" applyNumberFormat="1" applyFont="1" applyFill="1" applyBorder="1" applyAlignment="1" applyProtection="1">
      <alignment horizontal="center"/>
    </xf>
    <xf numFmtId="0" fontId="21" fillId="9" borderId="0" xfId="0" applyNumberFormat="1" applyFont="1" applyFill="1" applyBorder="1" applyProtection="1"/>
    <xf numFmtId="9" fontId="29" fillId="9" borderId="0" xfId="0" applyNumberFormat="1" applyFont="1" applyFill="1" applyAlignment="1"/>
    <xf numFmtId="165" fontId="5" fillId="9" borderId="0" xfId="0" applyNumberFormat="1" applyFont="1" applyFill="1" applyBorder="1" applyAlignment="1" applyProtection="1">
      <alignment horizontal="right"/>
    </xf>
    <xf numFmtId="165" fontId="9" fillId="9" borderId="0" xfId="0" applyNumberFormat="1" applyFont="1" applyFill="1" applyBorder="1" applyAlignment="1" applyProtection="1">
      <alignment horizontal="right"/>
    </xf>
    <xf numFmtId="165" fontId="28" fillId="9" borderId="0" xfId="0" applyNumberFormat="1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3" fillId="9" borderId="0" xfId="0" applyFont="1" applyFill="1" applyBorder="1" applyProtection="1">
      <protection hidden="1"/>
    </xf>
    <xf numFmtId="0" fontId="13" fillId="9" borderId="0" xfId="0" applyNumberFormat="1" applyFont="1" applyFill="1" applyBorder="1" applyProtection="1"/>
    <xf numFmtId="0" fontId="12" fillId="9" borderId="0" xfId="0" applyNumberFormat="1" applyFont="1" applyFill="1" applyBorder="1" applyProtection="1"/>
    <xf numFmtId="0" fontId="12" fillId="9" borderId="0" xfId="0" applyNumberFormat="1" applyFont="1" applyFill="1" applyBorder="1" applyAlignment="1" applyProtection="1">
      <alignment horizontal="center"/>
    </xf>
    <xf numFmtId="165" fontId="12" fillId="9" borderId="0" xfId="0" applyNumberFormat="1" applyFont="1" applyFill="1" applyBorder="1" applyAlignment="1" applyProtection="1">
      <alignment horizontal="right"/>
    </xf>
    <xf numFmtId="165" fontId="32" fillId="9" borderId="0" xfId="0" applyNumberFormat="1" applyFont="1" applyFill="1" applyBorder="1" applyAlignment="1" applyProtection="1">
      <alignment horizontal="right"/>
    </xf>
    <xf numFmtId="0" fontId="60" fillId="9" borderId="0" xfId="0" applyFont="1" applyFill="1" applyBorder="1" applyAlignment="1" applyProtection="1">
      <alignment horizontal="center"/>
      <protection hidden="1"/>
    </xf>
    <xf numFmtId="165" fontId="60" fillId="9" borderId="0" xfId="0" applyNumberFormat="1" applyFont="1" applyFill="1" applyBorder="1" applyAlignment="1" applyProtection="1">
      <alignment horizontal="center"/>
    </xf>
    <xf numFmtId="0" fontId="59" fillId="9" borderId="0" xfId="0" applyFont="1" applyFill="1" applyBorder="1" applyAlignment="1" applyProtection="1">
      <alignment horizontal="center"/>
      <protection hidden="1"/>
    </xf>
    <xf numFmtId="0" fontId="59" fillId="9" borderId="0" xfId="0" applyNumberFormat="1" applyFont="1" applyFill="1" applyBorder="1" applyAlignment="1" applyProtection="1">
      <alignment horizontal="center"/>
    </xf>
    <xf numFmtId="9" fontId="59" fillId="9" borderId="0" xfId="0" applyNumberFormat="1" applyFont="1" applyFill="1" applyBorder="1" applyAlignment="1">
      <alignment horizontal="center"/>
    </xf>
    <xf numFmtId="165" fontId="59" fillId="9" borderId="0" xfId="0" applyNumberFormat="1" applyFont="1" applyFill="1" applyBorder="1" applyAlignment="1" applyProtection="1">
      <alignment horizontal="center"/>
    </xf>
    <xf numFmtId="165" fontId="61" fillId="9" borderId="0" xfId="0" applyNumberFormat="1" applyFont="1" applyFill="1" applyBorder="1" applyProtection="1"/>
    <xf numFmtId="1" fontId="61" fillId="9" borderId="0" xfId="0" applyNumberFormat="1" applyFont="1" applyFill="1" applyBorder="1" applyProtection="1"/>
    <xf numFmtId="0" fontId="12" fillId="9" borderId="0" xfId="0" applyFont="1" applyFill="1" applyBorder="1" applyProtection="1"/>
    <xf numFmtId="0" fontId="5" fillId="9" borderId="0" xfId="0" applyFont="1" applyFill="1" applyBorder="1" applyAlignment="1" applyProtection="1">
      <alignment horizontal="center"/>
    </xf>
    <xf numFmtId="0" fontId="60" fillId="9" borderId="0" xfId="0" applyFont="1" applyFill="1" applyBorder="1" applyAlignment="1" applyProtection="1">
      <alignment horizontal="center"/>
    </xf>
    <xf numFmtId="0" fontId="45" fillId="9" borderId="0" xfId="0" applyFont="1" applyFill="1" applyBorder="1" applyAlignment="1" applyProtection="1">
      <alignment vertical="center"/>
      <protection hidden="1"/>
    </xf>
    <xf numFmtId="0" fontId="52" fillId="9" borderId="0" xfId="0" applyFont="1" applyFill="1" applyBorder="1" applyProtection="1">
      <protection hidden="1"/>
    </xf>
    <xf numFmtId="0" fontId="53" fillId="9" borderId="0" xfId="0" applyFont="1" applyFill="1" applyBorder="1" applyAlignment="1" applyProtection="1">
      <alignment vertical="top"/>
      <protection hidden="1"/>
    </xf>
    <xf numFmtId="0" fontId="46" fillId="9" borderId="0" xfId="0" applyFont="1" applyFill="1" applyBorder="1" applyAlignment="1" applyProtection="1">
      <alignment vertical="top"/>
      <protection hidden="1"/>
    </xf>
    <xf numFmtId="0" fontId="54" fillId="9" borderId="0" xfId="0" applyFont="1" applyFill="1" applyBorder="1" applyProtection="1">
      <protection hidden="1"/>
    </xf>
    <xf numFmtId="0" fontId="54" fillId="9" borderId="0" xfId="0" applyFont="1" applyFill="1" applyBorder="1" applyAlignment="1" applyProtection="1">
      <alignment vertical="top"/>
      <protection hidden="1"/>
    </xf>
    <xf numFmtId="0" fontId="47" fillId="9" borderId="0" xfId="0" applyFont="1" applyFill="1" applyBorder="1" applyAlignment="1" applyProtection="1">
      <alignment vertical="top"/>
      <protection hidden="1"/>
    </xf>
    <xf numFmtId="0" fontId="47" fillId="9" borderId="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1" fontId="6" fillId="0" borderId="33" xfId="0" applyNumberFormat="1" applyFont="1" applyFill="1" applyBorder="1" applyAlignment="1" applyProtection="1">
      <alignment horizontal="center" vertical="center"/>
    </xf>
    <xf numFmtId="0" fontId="57" fillId="7" borderId="34" xfId="1" applyNumberFormat="1" applyBorder="1" applyAlignment="1" applyProtection="1">
      <alignment horizontal="center" vertical="center"/>
    </xf>
    <xf numFmtId="165" fontId="20" fillId="9" borderId="0" xfId="0" applyNumberFormat="1" applyFont="1" applyFill="1" applyBorder="1" applyAlignment="1" applyProtection="1">
      <alignment horizontal="right" vertical="center"/>
    </xf>
    <xf numFmtId="0" fontId="62" fillId="7" borderId="35" xfId="1" quotePrefix="1" applyNumberFormat="1" applyFont="1" applyBorder="1" applyAlignment="1" applyProtection="1">
      <alignment horizontal="center" vertical="center"/>
    </xf>
    <xf numFmtId="0" fontId="62" fillId="7" borderId="36" xfId="1" applyNumberFormat="1" applyFont="1" applyBorder="1" applyAlignment="1" applyProtection="1">
      <alignment horizontal="center" vertical="center"/>
    </xf>
    <xf numFmtId="0" fontId="62" fillId="7" borderId="35" xfId="1" applyNumberFormat="1" applyFont="1" applyBorder="1" applyAlignment="1" applyProtection="1">
      <alignment horizontal="center" vertical="center"/>
    </xf>
    <xf numFmtId="0" fontId="62" fillId="7" borderId="34" xfId="1" applyNumberFormat="1" applyFont="1" applyBorder="1" applyAlignment="1" applyProtection="1">
      <alignment horizontal="center" vertical="center"/>
    </xf>
    <xf numFmtId="0" fontId="62" fillId="7" borderId="37" xfId="1" applyNumberFormat="1" applyFont="1" applyBorder="1" applyAlignment="1" applyProtection="1">
      <alignment horizontal="center" vertical="center"/>
    </xf>
    <xf numFmtId="9" fontId="29" fillId="2" borderId="38" xfId="0" applyNumberFormat="1" applyFont="1" applyFill="1" applyBorder="1" applyAlignment="1" applyProtection="1">
      <alignment horizontal="center"/>
    </xf>
    <xf numFmtId="165" fontId="33" fillId="2" borderId="38" xfId="0" applyNumberFormat="1" applyFont="1" applyFill="1" applyBorder="1" applyAlignment="1" applyProtection="1">
      <alignment horizontal="center" vertical="center"/>
    </xf>
    <xf numFmtId="165" fontId="35" fillId="2" borderId="38" xfId="0" applyNumberFormat="1" applyFont="1" applyFill="1" applyBorder="1" applyAlignment="1" applyProtection="1">
      <alignment horizontal="right" vertical="center"/>
    </xf>
    <xf numFmtId="165" fontId="33" fillId="2" borderId="38" xfId="0" applyNumberFormat="1" applyFont="1" applyFill="1" applyBorder="1" applyAlignment="1" applyProtection="1">
      <alignment horizontal="right" vertical="center"/>
    </xf>
    <xf numFmtId="165" fontId="34" fillId="2" borderId="38" xfId="0" applyNumberFormat="1" applyFont="1" applyFill="1" applyBorder="1" applyAlignment="1" applyProtection="1">
      <alignment horizontal="center" vertical="center"/>
    </xf>
    <xf numFmtId="0" fontId="42" fillId="0" borderId="7" xfId="2" applyFont="1" applyFill="1" applyBorder="1" applyAlignment="1">
      <alignment horizontal="center" textRotation="90" wrapText="1" readingOrder="1"/>
    </xf>
    <xf numFmtId="0" fontId="43" fillId="0" borderId="7" xfId="2" applyFont="1" applyFill="1" applyBorder="1" applyAlignment="1">
      <alignment horizontal="center" textRotation="90" wrapText="1" readingOrder="1"/>
    </xf>
    <xf numFmtId="9" fontId="43" fillId="0" borderId="7" xfId="2" applyNumberFormat="1" applyFont="1" applyFill="1" applyBorder="1" applyAlignment="1">
      <alignment horizontal="center" textRotation="90" wrapText="1" readingOrder="1"/>
    </xf>
    <xf numFmtId="0" fontId="38" fillId="4" borderId="31" xfId="2" applyFont="1" applyFill="1" applyBorder="1"/>
    <xf numFmtId="9" fontId="40" fillId="0" borderId="27" xfId="2" applyNumberFormat="1" applyFont="1" applyFill="1" applyBorder="1" applyAlignment="1">
      <alignment horizontal="center"/>
    </xf>
    <xf numFmtId="9" fontId="38" fillId="0" borderId="27" xfId="2" applyNumberFormat="1" applyFont="1" applyFill="1" applyBorder="1" applyAlignment="1">
      <alignment horizontal="center"/>
    </xf>
    <xf numFmtId="9" fontId="14" fillId="0" borderId="27" xfId="2" applyNumberFormat="1" applyBorder="1" applyAlignment="1">
      <alignment horizontal="center"/>
    </xf>
    <xf numFmtId="0" fontId="38" fillId="4" borderId="40" xfId="2" applyFont="1" applyFill="1" applyBorder="1"/>
    <xf numFmtId="0" fontId="38" fillId="4" borderId="41" xfId="2" applyFont="1" applyFill="1" applyBorder="1"/>
    <xf numFmtId="9" fontId="40" fillId="0" borderId="25" xfId="2" applyNumberFormat="1" applyFont="1" applyFill="1" applyBorder="1" applyAlignment="1">
      <alignment horizontal="center"/>
    </xf>
    <xf numFmtId="9" fontId="38" fillId="0" borderId="25" xfId="2" applyNumberFormat="1" applyFont="1" applyFill="1" applyBorder="1" applyAlignment="1">
      <alignment horizontal="center"/>
    </xf>
    <xf numFmtId="9" fontId="14" fillId="0" borderId="25" xfId="2" applyNumberFormat="1" applyBorder="1" applyAlignment="1">
      <alignment horizontal="center"/>
    </xf>
    <xf numFmtId="165" fontId="22" fillId="0" borderId="0" xfId="2" applyNumberFormat="1" applyFont="1" applyAlignment="1">
      <alignment vertical="center"/>
    </xf>
    <xf numFmtId="9" fontId="22" fillId="0" borderId="0" xfId="2" applyNumberFormat="1" applyFont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165" fontId="39" fillId="0" borderId="0" xfId="2" applyNumberFormat="1" applyFont="1" applyAlignment="1">
      <alignment horizontal="center"/>
    </xf>
    <xf numFmtId="0" fontId="33" fillId="9" borderId="44" xfId="0" applyNumberFormat="1" applyFont="1" applyFill="1" applyBorder="1" applyAlignment="1" applyProtection="1">
      <alignment horizontal="center" vertical="center"/>
    </xf>
    <xf numFmtId="0" fontId="33" fillId="9" borderId="38" xfId="0" applyNumberFormat="1" applyFont="1" applyFill="1" applyBorder="1" applyAlignment="1" applyProtection="1">
      <alignment horizontal="center" vertical="center"/>
    </xf>
    <xf numFmtId="0" fontId="33" fillId="9" borderId="45" xfId="0" applyNumberFormat="1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 applyProtection="1">
      <alignment horizontal="center" vertical="top"/>
      <protection hidden="1"/>
    </xf>
    <xf numFmtId="0" fontId="25" fillId="9" borderId="22" xfId="0" applyNumberFormat="1" applyFont="1" applyFill="1" applyBorder="1" applyAlignment="1" applyProtection="1">
      <alignment horizontal="center" vertical="center"/>
    </xf>
    <xf numFmtId="0" fontId="25" fillId="9" borderId="11" xfId="0" applyNumberFormat="1" applyFont="1" applyFill="1" applyBorder="1" applyAlignment="1" applyProtection="1">
      <alignment horizontal="center" vertical="center"/>
    </xf>
    <xf numFmtId="0" fontId="26" fillId="9" borderId="21" xfId="0" applyNumberFormat="1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  <protection hidden="1"/>
    </xf>
    <xf numFmtId="0" fontId="25" fillId="9" borderId="8" xfId="0" applyNumberFormat="1" applyFont="1" applyFill="1" applyBorder="1" applyAlignment="1" applyProtection="1">
      <alignment horizontal="center" vertical="center"/>
    </xf>
    <xf numFmtId="0" fontId="25" fillId="9" borderId="7" xfId="0" applyNumberFormat="1" applyFont="1" applyFill="1" applyBorder="1" applyAlignment="1" applyProtection="1">
      <alignment horizontal="center" vertical="center"/>
    </xf>
    <xf numFmtId="0" fontId="26" fillId="9" borderId="9" xfId="0" applyNumberFormat="1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 applyProtection="1">
      <alignment horizontal="center" vertical="top"/>
      <protection hidden="1"/>
    </xf>
    <xf numFmtId="0" fontId="21" fillId="9" borderId="12" xfId="0" applyFont="1" applyFill="1" applyBorder="1" applyAlignment="1" applyProtection="1">
      <alignment horizontal="center" vertical="center"/>
      <protection hidden="1"/>
    </xf>
    <xf numFmtId="0" fontId="25" fillId="9" borderId="5" xfId="0" applyNumberFormat="1" applyFont="1" applyFill="1" applyBorder="1" applyAlignment="1" applyProtection="1">
      <alignment horizontal="center" vertical="center"/>
    </xf>
    <xf numFmtId="0" fontId="25" fillId="9" borderId="4" xfId="0" applyNumberFormat="1" applyFont="1" applyFill="1" applyBorder="1" applyAlignment="1" applyProtection="1">
      <alignment horizontal="center" vertical="center"/>
    </xf>
    <xf numFmtId="0" fontId="26" fillId="9" borderId="6" xfId="0" applyNumberFormat="1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top"/>
      <protection hidden="1"/>
    </xf>
    <xf numFmtId="0" fontId="25" fillId="9" borderId="46" xfId="0" applyNumberFormat="1" applyFont="1" applyFill="1" applyBorder="1" applyAlignment="1" applyProtection="1">
      <alignment horizontal="center" vertical="center"/>
    </xf>
    <xf numFmtId="0" fontId="25" fillId="9" borderId="13" xfId="0" applyNumberFormat="1" applyFont="1" applyFill="1" applyBorder="1" applyAlignment="1" applyProtection="1">
      <alignment horizontal="center" vertical="center"/>
    </xf>
    <xf numFmtId="0" fontId="26" fillId="9" borderId="23" xfId="0" applyNumberFormat="1" applyFont="1" applyFill="1" applyBorder="1" applyAlignment="1" applyProtection="1">
      <alignment horizontal="center" vertical="center"/>
    </xf>
    <xf numFmtId="0" fontId="21" fillId="9" borderId="14" xfId="0" applyFont="1" applyFill="1" applyBorder="1" applyAlignment="1" applyProtection="1">
      <alignment horizontal="center" vertical="center"/>
      <protection hidden="1"/>
    </xf>
    <xf numFmtId="165" fontId="57" fillId="9" borderId="5" xfId="1" applyNumberFormat="1" applyFill="1" applyBorder="1" applyAlignment="1" applyProtection="1">
      <alignment horizontal="center" vertical="center"/>
    </xf>
    <xf numFmtId="165" fontId="62" fillId="9" borderId="22" xfId="1" applyNumberFormat="1" applyFont="1" applyFill="1" applyBorder="1" applyAlignment="1" applyProtection="1">
      <alignment horizontal="center" vertical="center"/>
    </xf>
    <xf numFmtId="165" fontId="62" fillId="9" borderId="8" xfId="1" applyNumberFormat="1" applyFont="1" applyFill="1" applyBorder="1" applyAlignment="1" applyProtection="1">
      <alignment horizontal="center" vertical="center"/>
    </xf>
    <xf numFmtId="165" fontId="62" fillId="9" borderId="5" xfId="1" applyNumberFormat="1" applyFont="1" applyFill="1" applyBorder="1" applyAlignment="1" applyProtection="1">
      <alignment horizontal="center" vertical="center"/>
    </xf>
    <xf numFmtId="165" fontId="62" fillId="9" borderId="46" xfId="1" applyNumberFormat="1" applyFont="1" applyFill="1" applyBorder="1" applyAlignment="1" applyProtection="1">
      <alignment horizontal="center" vertical="center"/>
    </xf>
    <xf numFmtId="0" fontId="15" fillId="11" borderId="24" xfId="0" applyFont="1" applyFill="1" applyBorder="1" applyAlignment="1" applyProtection="1">
      <alignment vertical="center"/>
    </xf>
    <xf numFmtId="0" fontId="15" fillId="11" borderId="24" xfId="0" applyFont="1" applyFill="1" applyBorder="1" applyAlignment="1" applyProtection="1"/>
    <xf numFmtId="0" fontId="56" fillId="7" borderId="34" xfId="1" applyNumberFormat="1" applyFont="1" applyBorder="1" applyAlignment="1" applyProtection="1">
      <alignment horizontal="center" vertical="center"/>
    </xf>
    <xf numFmtId="0" fontId="63" fillId="7" borderId="35" xfId="1" quotePrefix="1" applyNumberFormat="1" applyFont="1" applyBorder="1" applyAlignment="1" applyProtection="1">
      <alignment horizontal="center" vertical="center"/>
    </xf>
    <xf numFmtId="0" fontId="63" fillId="7" borderId="36" xfId="1" applyNumberFormat="1" applyFont="1" applyBorder="1" applyAlignment="1" applyProtection="1">
      <alignment horizontal="center" vertical="center"/>
    </xf>
    <xf numFmtId="0" fontId="63" fillId="7" borderId="35" xfId="1" applyNumberFormat="1" applyFont="1" applyBorder="1" applyAlignment="1" applyProtection="1">
      <alignment horizontal="center" vertical="center"/>
    </xf>
    <xf numFmtId="0" fontId="63" fillId="7" borderId="34" xfId="1" applyNumberFormat="1" applyFont="1" applyBorder="1" applyAlignment="1" applyProtection="1">
      <alignment horizontal="center" vertical="center"/>
    </xf>
    <xf numFmtId="0" fontId="63" fillId="7" borderId="37" xfId="1" applyNumberFormat="1" applyFont="1" applyBorder="1" applyAlignment="1" applyProtection="1">
      <alignment horizontal="center" vertical="center"/>
    </xf>
    <xf numFmtId="165" fontId="63" fillId="2" borderId="11" xfId="0" applyNumberFormat="1" applyFont="1" applyFill="1" applyBorder="1" applyAlignment="1" applyProtection="1">
      <alignment horizontal="center" vertical="center"/>
    </xf>
    <xf numFmtId="165" fontId="64" fillId="2" borderId="7" xfId="0" applyNumberFormat="1" applyFont="1" applyFill="1" applyBorder="1" applyAlignment="1" applyProtection="1">
      <alignment horizontal="center" vertical="center"/>
    </xf>
    <xf numFmtId="165" fontId="65" fillId="2" borderId="4" xfId="0" applyNumberFormat="1" applyFont="1" applyFill="1" applyBorder="1" applyAlignment="1" applyProtection="1">
      <alignment horizontal="center" vertical="center"/>
    </xf>
    <xf numFmtId="165" fontId="65" fillId="2" borderId="7" xfId="0" applyNumberFormat="1" applyFont="1" applyFill="1" applyBorder="1" applyAlignment="1" applyProtection="1">
      <alignment horizontal="center" vertical="center"/>
    </xf>
    <xf numFmtId="165" fontId="63" fillId="2" borderId="13" xfId="0" applyNumberFormat="1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right" vertical="center"/>
    </xf>
    <xf numFmtId="0" fontId="25" fillId="3" borderId="47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right" vertical="center"/>
    </xf>
    <xf numFmtId="0" fontId="3" fillId="2" borderId="48" xfId="0" applyNumberFormat="1" applyFont="1" applyFill="1" applyBorder="1" applyAlignment="1" applyProtection="1">
      <alignment horizontal="right" vertical="center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14" fillId="0" borderId="0" xfId="2" applyBorder="1"/>
    <xf numFmtId="0" fontId="17" fillId="3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right" vertical="center"/>
    </xf>
    <xf numFmtId="0" fontId="25" fillId="2" borderId="49" xfId="0" applyFont="1" applyFill="1" applyBorder="1" applyAlignment="1" applyProtection="1">
      <alignment horizontal="center" vertical="center"/>
      <protection locked="0"/>
    </xf>
    <xf numFmtId="0" fontId="16" fillId="2" borderId="28" xfId="0" applyNumberFormat="1" applyFont="1" applyFill="1" applyBorder="1" applyAlignment="1" applyProtection="1">
      <alignment horizontal="center" vertical="center"/>
    </xf>
    <xf numFmtId="9" fontId="16" fillId="2" borderId="47" xfId="0" applyNumberFormat="1" applyFont="1" applyFill="1" applyBorder="1" applyAlignment="1" applyProtection="1">
      <alignment horizontal="center" vertical="center"/>
    </xf>
    <xf numFmtId="0" fontId="16" fillId="2" borderId="48" xfId="0" applyNumberFormat="1" applyFont="1" applyFill="1" applyBorder="1" applyAlignment="1" applyProtection="1">
      <alignment horizontal="center" vertical="center"/>
    </xf>
    <xf numFmtId="0" fontId="16" fillId="2" borderId="30" xfId="0" applyNumberFormat="1" applyFont="1" applyFill="1" applyBorder="1" applyAlignment="1" applyProtection="1">
      <alignment horizontal="center" vertical="center"/>
    </xf>
    <xf numFmtId="9" fontId="16" fillId="2" borderId="49" xfId="0" applyNumberFormat="1" applyFont="1" applyFill="1" applyBorder="1" applyAlignment="1" applyProtection="1">
      <alignment horizontal="center" vertical="center"/>
    </xf>
    <xf numFmtId="0" fontId="58" fillId="9" borderId="50" xfId="3" applyFill="1" applyBorder="1" applyAlignment="1" applyProtection="1">
      <alignment vertical="top"/>
      <protection hidden="1"/>
    </xf>
    <xf numFmtId="0" fontId="66" fillId="9" borderId="35" xfId="3" quotePrefix="1" applyNumberFormat="1" applyFont="1" applyFill="1" applyBorder="1" applyAlignment="1" applyProtection="1">
      <alignment horizontal="center" vertical="center"/>
    </xf>
    <xf numFmtId="0" fontId="66" fillId="9" borderId="34" xfId="3" applyFont="1" applyFill="1" applyBorder="1" applyAlignment="1" applyProtection="1">
      <alignment vertical="top"/>
      <protection hidden="1"/>
    </xf>
    <xf numFmtId="0" fontId="66" fillId="9" borderId="36" xfId="3" applyFont="1" applyFill="1" applyBorder="1" applyAlignment="1" applyProtection="1">
      <alignment vertical="top"/>
      <protection hidden="1"/>
    </xf>
    <xf numFmtId="0" fontId="66" fillId="9" borderId="37" xfId="3" quotePrefix="1" applyNumberFormat="1" applyFont="1" applyFill="1" applyBorder="1" applyAlignment="1" applyProtection="1">
      <alignment horizontal="center" vertical="center"/>
    </xf>
    <xf numFmtId="0" fontId="65" fillId="13" borderId="0" xfId="0" applyFont="1" applyFill="1" applyBorder="1" applyProtection="1"/>
    <xf numFmtId="164" fontId="5" fillId="9" borderId="31" xfId="0" applyNumberFormat="1" applyFont="1" applyFill="1" applyBorder="1" applyAlignment="1" applyProtection="1">
      <alignment horizontal="center" vertical="center"/>
    </xf>
    <xf numFmtId="164" fontId="5" fillId="9" borderId="27" xfId="0" applyNumberFormat="1" applyFont="1" applyFill="1" applyBorder="1" applyAlignment="1" applyProtection="1">
      <alignment horizontal="center" vertical="center"/>
    </xf>
    <xf numFmtId="164" fontId="5" fillId="9" borderId="29" xfId="0" applyNumberFormat="1" applyFont="1" applyFill="1" applyBorder="1" applyAlignment="1" applyProtection="1">
      <alignment horizontal="center" vertical="center"/>
    </xf>
    <xf numFmtId="1" fontId="6" fillId="0" borderId="41" xfId="0" applyNumberFormat="1" applyFont="1" applyFill="1" applyBorder="1" applyAlignment="1" applyProtection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9" fontId="38" fillId="0" borderId="7" xfId="2" applyNumberFormat="1" applyFont="1" applyFill="1" applyBorder="1" applyAlignment="1">
      <alignment horizontal="center" textRotation="45" wrapText="1" readingOrder="1"/>
    </xf>
    <xf numFmtId="165" fontId="41" fillId="4" borderId="7" xfId="2" applyNumberFormat="1" applyFont="1" applyFill="1" applyBorder="1" applyAlignment="1">
      <alignment horizontal="center" textRotation="45" wrapText="1" readingOrder="1"/>
    </xf>
    <xf numFmtId="165" fontId="40" fillId="0" borderId="7" xfId="2" applyNumberFormat="1" applyFont="1" applyFill="1" applyBorder="1" applyAlignment="1">
      <alignment horizontal="center" textRotation="45" wrapText="1" readingOrder="1"/>
    </xf>
    <xf numFmtId="165" fontId="40" fillId="0" borderId="7" xfId="2" applyNumberFormat="1" applyFont="1" applyFill="1" applyBorder="1" applyAlignment="1">
      <alignment horizontal="left" textRotation="45" wrapText="1" readingOrder="1"/>
    </xf>
    <xf numFmtId="165" fontId="39" fillId="0" borderId="0" xfId="2" applyNumberFormat="1" applyFont="1" applyAlignment="1">
      <alignment horizontal="right" indent="1"/>
    </xf>
    <xf numFmtId="9" fontId="27" fillId="2" borderId="7" xfId="0" applyNumberFormat="1" applyFont="1" applyFill="1" applyBorder="1" applyAlignment="1" applyProtection="1">
      <alignment horizontal="center"/>
    </xf>
    <xf numFmtId="0" fontId="16" fillId="2" borderId="15" xfId="0" applyNumberFormat="1" applyFont="1" applyFill="1" applyBorder="1" applyAlignment="1" applyProtection="1">
      <alignment horizontal="center"/>
    </xf>
    <xf numFmtId="0" fontId="16" fillId="2" borderId="12" xfId="0" applyNumberFormat="1" applyFont="1" applyFill="1" applyBorder="1" applyAlignment="1" applyProtection="1">
      <alignment horizontal="center"/>
    </xf>
    <xf numFmtId="0" fontId="70" fillId="7" borderId="35" xfId="1" quotePrefix="1" applyNumberFormat="1" applyFont="1" applyBorder="1" applyAlignment="1" applyProtection="1">
      <alignment horizontal="center"/>
    </xf>
    <xf numFmtId="9" fontId="16" fillId="2" borderId="47" xfId="0" applyNumberFormat="1" applyFont="1" applyFill="1" applyBorder="1" applyAlignment="1" applyProtection="1">
      <alignment horizontal="center"/>
    </xf>
    <xf numFmtId="9" fontId="27" fillId="2" borderId="11" xfId="0" applyNumberFormat="1" applyFont="1" applyFill="1" applyBorder="1" applyAlignment="1" applyProtection="1">
      <alignment horizontal="center"/>
    </xf>
    <xf numFmtId="165" fontId="71" fillId="2" borderId="11" xfId="0" applyNumberFormat="1" applyFont="1" applyFill="1" applyBorder="1" applyAlignment="1" applyProtection="1">
      <alignment horizontal="center"/>
    </xf>
    <xf numFmtId="165" fontId="72" fillId="2" borderId="11" xfId="0" applyNumberFormat="1" applyFont="1" applyFill="1" applyBorder="1" applyAlignment="1" applyProtection="1">
      <alignment horizontal="center"/>
    </xf>
    <xf numFmtId="165" fontId="16" fillId="2" borderId="11" xfId="0" applyNumberFormat="1" applyFont="1" applyFill="1" applyBorder="1" applyAlignment="1" applyProtection="1">
      <alignment horizontal="center"/>
    </xf>
    <xf numFmtId="165" fontId="27" fillId="2" borderId="11" xfId="0" applyNumberFormat="1" applyFont="1" applyFill="1" applyBorder="1" applyAlignment="1" applyProtection="1">
      <alignment horizontal="center"/>
    </xf>
    <xf numFmtId="0" fontId="71" fillId="7" borderId="35" xfId="1" quotePrefix="1" applyNumberFormat="1" applyFont="1" applyBorder="1" applyAlignment="1" applyProtection="1">
      <alignment horizontal="center"/>
    </xf>
    <xf numFmtId="0" fontId="16" fillId="9" borderId="22" xfId="0" applyNumberFormat="1" applyFont="1" applyFill="1" applyBorder="1" applyAlignment="1" applyProtection="1">
      <alignment horizontal="center"/>
    </xf>
    <xf numFmtId="0" fontId="16" fillId="9" borderId="11" xfId="0" applyNumberFormat="1" applyFont="1" applyFill="1" applyBorder="1" applyAlignment="1" applyProtection="1">
      <alignment horizontal="center"/>
    </xf>
    <xf numFmtId="0" fontId="72" fillId="9" borderId="21" xfId="0" applyNumberFormat="1" applyFon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horizontal="center"/>
      <protection hidden="1"/>
    </xf>
    <xf numFmtId="0" fontId="73" fillId="9" borderId="35" xfId="3" quotePrefix="1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0" fontId="16" fillId="2" borderId="2" xfId="0" applyNumberFormat="1" applyFont="1" applyFill="1" applyBorder="1" applyAlignment="1" applyProtection="1">
      <alignment horizontal="center"/>
    </xf>
    <xf numFmtId="0" fontId="70" fillId="7" borderId="36" xfId="1" applyNumberFormat="1" applyFont="1" applyBorder="1" applyAlignment="1" applyProtection="1">
      <alignment horizontal="center"/>
    </xf>
    <xf numFmtId="0" fontId="16" fillId="2" borderId="48" xfId="0" applyNumberFormat="1" applyFont="1" applyFill="1" applyBorder="1" applyAlignment="1" applyProtection="1">
      <alignment horizontal="center"/>
    </xf>
    <xf numFmtId="0" fontId="27" fillId="2" borderId="7" xfId="0" applyNumberFormat="1" applyFont="1" applyFill="1" applyBorder="1" applyAlignment="1" applyProtection="1">
      <alignment horizontal="center"/>
    </xf>
    <xf numFmtId="165" fontId="71" fillId="2" borderId="7" xfId="0" applyNumberFormat="1" applyFont="1" applyFill="1" applyBorder="1" applyAlignment="1" applyProtection="1">
      <alignment horizontal="center"/>
    </xf>
    <xf numFmtId="165" fontId="72" fillId="2" borderId="7" xfId="0" applyNumberFormat="1" applyFont="1" applyFill="1" applyBorder="1" applyAlignment="1" applyProtection="1">
      <alignment horizontal="center"/>
    </xf>
    <xf numFmtId="165" fontId="16" fillId="2" borderId="7" xfId="0" applyNumberFormat="1" applyFont="1" applyFill="1" applyBorder="1" applyAlignment="1" applyProtection="1">
      <alignment horizontal="center"/>
    </xf>
    <xf numFmtId="165" fontId="27" fillId="2" borderId="7" xfId="0" applyNumberFormat="1" applyFont="1" applyFill="1" applyBorder="1" applyAlignment="1" applyProtection="1">
      <alignment horizontal="center"/>
    </xf>
    <xf numFmtId="0" fontId="71" fillId="7" borderId="36" xfId="1" applyNumberFormat="1" applyFont="1" applyBorder="1" applyAlignment="1" applyProtection="1">
      <alignment horizontal="center"/>
    </xf>
    <xf numFmtId="0" fontId="16" fillId="9" borderId="8" xfId="0" applyNumberFormat="1" applyFont="1" applyFill="1" applyBorder="1" applyAlignment="1" applyProtection="1">
      <alignment horizontal="center"/>
    </xf>
    <xf numFmtId="0" fontId="16" fillId="9" borderId="7" xfId="0" applyNumberFormat="1" applyFont="1" applyFill="1" applyBorder="1" applyAlignment="1" applyProtection="1">
      <alignment horizontal="center"/>
    </xf>
    <xf numFmtId="0" fontId="72" fillId="9" borderId="9" xfId="0" applyNumberFormat="1" applyFont="1" applyFill="1" applyBorder="1" applyAlignment="1" applyProtection="1">
      <alignment horizontal="center"/>
    </xf>
    <xf numFmtId="0" fontId="15" fillId="9" borderId="2" xfId="0" applyFont="1" applyFill="1" applyBorder="1" applyAlignment="1" applyProtection="1">
      <alignment horizontal="center"/>
      <protection hidden="1"/>
    </xf>
    <xf numFmtId="0" fontId="73" fillId="9" borderId="34" xfId="3" applyFont="1" applyFill="1" applyBorder="1" applyAlignment="1" applyProtection="1">
      <protection hidden="1"/>
    </xf>
    <xf numFmtId="0" fontId="70" fillId="7" borderId="35" xfId="1" applyNumberFormat="1" applyFont="1" applyBorder="1" applyAlignment="1" applyProtection="1">
      <alignment horizontal="center"/>
    </xf>
    <xf numFmtId="0" fontId="71" fillId="7" borderId="35" xfId="1" applyNumberFormat="1" applyFont="1" applyBorder="1" applyAlignment="1" applyProtection="1">
      <alignment horizontal="center"/>
    </xf>
    <xf numFmtId="0" fontId="15" fillId="9" borderId="12" xfId="0" applyFont="1" applyFill="1" applyBorder="1" applyAlignment="1" applyProtection="1">
      <alignment horizontal="center"/>
      <protection hidden="1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>
      <alignment horizontal="center"/>
    </xf>
    <xf numFmtId="0" fontId="70" fillId="7" borderId="34" xfId="1" applyNumberFormat="1" applyFont="1" applyBorder="1" applyAlignment="1" applyProtection="1">
      <alignment horizontal="center"/>
    </xf>
    <xf numFmtId="0" fontId="16" fillId="2" borderId="30" xfId="0" applyNumberFormat="1" applyFont="1" applyFill="1" applyBorder="1" applyAlignment="1" applyProtection="1">
      <alignment horizontal="center"/>
    </xf>
    <xf numFmtId="0" fontId="27" fillId="2" borderId="4" xfId="0" applyNumberFormat="1" applyFont="1" applyFill="1" applyBorder="1" applyAlignment="1" applyProtection="1">
      <alignment horizontal="center"/>
    </xf>
    <xf numFmtId="165" fontId="71" fillId="2" borderId="4" xfId="0" applyNumberFormat="1" applyFont="1" applyFill="1" applyBorder="1" applyAlignment="1" applyProtection="1">
      <alignment horizontal="center"/>
    </xf>
    <xf numFmtId="165" fontId="72" fillId="2" borderId="4" xfId="0" applyNumberFormat="1" applyFont="1" applyFill="1" applyBorder="1" applyAlignment="1" applyProtection="1">
      <alignment horizontal="center"/>
    </xf>
    <xf numFmtId="165" fontId="16" fillId="2" borderId="4" xfId="0" applyNumberFormat="1" applyFont="1" applyFill="1" applyBorder="1" applyAlignment="1" applyProtection="1">
      <alignment horizontal="center"/>
    </xf>
    <xf numFmtId="165" fontId="27" fillId="2" borderId="4" xfId="0" applyNumberFormat="1" applyFont="1" applyFill="1" applyBorder="1" applyAlignment="1" applyProtection="1">
      <alignment horizontal="center"/>
    </xf>
    <xf numFmtId="0" fontId="71" fillId="7" borderId="34" xfId="1" applyNumberFormat="1" applyFont="1" applyBorder="1" applyAlignment="1" applyProtection="1">
      <alignment horizontal="center"/>
    </xf>
    <xf numFmtId="0" fontId="16" fillId="9" borderId="5" xfId="0" applyNumberFormat="1" applyFont="1" applyFill="1" applyBorder="1" applyAlignment="1" applyProtection="1">
      <alignment horizontal="center"/>
    </xf>
    <xf numFmtId="0" fontId="16" fillId="9" borderId="4" xfId="0" applyNumberFormat="1" applyFont="1" applyFill="1" applyBorder="1" applyAlignment="1" applyProtection="1">
      <alignment horizontal="center"/>
    </xf>
    <xf numFmtId="0" fontId="72" fillId="9" borderId="6" xfId="0" applyNumberFormat="1" applyFont="1" applyFill="1" applyBorder="1" applyAlignment="1" applyProtection="1">
      <alignment horizontal="center"/>
    </xf>
    <xf numFmtId="0" fontId="73" fillId="9" borderId="36" xfId="3" applyFont="1" applyFill="1" applyBorder="1" applyAlignment="1" applyProtection="1">
      <protection hidden="1"/>
    </xf>
    <xf numFmtId="9" fontId="27" fillId="2" borderId="4" xfId="0" applyNumberFormat="1" applyFont="1" applyFill="1" applyBorder="1" applyAlignment="1" applyProtection="1">
      <alignment horizontal="center"/>
    </xf>
    <xf numFmtId="0" fontId="16" fillId="9" borderId="46" xfId="0" applyNumberFormat="1" applyFont="1" applyFill="1" applyBorder="1" applyAlignment="1" applyProtection="1">
      <alignment horizontal="center"/>
    </xf>
    <xf numFmtId="0" fontId="16" fillId="9" borderId="13" xfId="0" applyNumberFormat="1" applyFont="1" applyFill="1" applyBorder="1" applyAlignment="1" applyProtection="1">
      <alignment horizontal="center"/>
    </xf>
    <xf numFmtId="0" fontId="72" fillId="9" borderId="23" xfId="0" applyNumberFormat="1" applyFont="1" applyFill="1" applyBorder="1" applyAlignment="1" applyProtection="1">
      <alignment horizontal="center"/>
    </xf>
    <xf numFmtId="0" fontId="16" fillId="2" borderId="16" xfId="0" applyNumberFormat="1" applyFont="1" applyFill="1" applyBorder="1" applyAlignment="1" applyProtection="1">
      <alignment horizontal="center"/>
    </xf>
    <xf numFmtId="0" fontId="16" fillId="2" borderId="14" xfId="0" applyNumberFormat="1" applyFont="1" applyFill="1" applyBorder="1" applyAlignment="1" applyProtection="1">
      <alignment horizontal="center"/>
    </xf>
    <xf numFmtId="0" fontId="70" fillId="7" borderId="37" xfId="1" applyNumberFormat="1" applyFont="1" applyBorder="1" applyAlignment="1" applyProtection="1">
      <alignment horizontal="center"/>
    </xf>
    <xf numFmtId="9" fontId="16" fillId="2" borderId="49" xfId="0" applyNumberFormat="1" applyFont="1" applyFill="1" applyBorder="1" applyAlignment="1" applyProtection="1">
      <alignment horizontal="center"/>
    </xf>
    <xf numFmtId="9" fontId="27" fillId="2" borderId="13" xfId="0" applyNumberFormat="1" applyFont="1" applyFill="1" applyBorder="1" applyAlignment="1" applyProtection="1">
      <alignment horizontal="center"/>
    </xf>
    <xf numFmtId="165" fontId="71" fillId="2" borderId="13" xfId="0" applyNumberFormat="1" applyFont="1" applyFill="1" applyBorder="1" applyAlignment="1" applyProtection="1">
      <alignment horizontal="center"/>
    </xf>
    <xf numFmtId="165" fontId="72" fillId="2" borderId="13" xfId="0" applyNumberFormat="1" applyFont="1" applyFill="1" applyBorder="1" applyAlignment="1" applyProtection="1">
      <alignment horizontal="center"/>
    </xf>
    <xf numFmtId="165" fontId="16" fillId="2" borderId="13" xfId="0" applyNumberFormat="1" applyFont="1" applyFill="1" applyBorder="1" applyAlignment="1" applyProtection="1">
      <alignment horizontal="center"/>
    </xf>
    <xf numFmtId="165" fontId="27" fillId="2" borderId="13" xfId="0" applyNumberFormat="1" applyFont="1" applyFill="1" applyBorder="1" applyAlignment="1" applyProtection="1">
      <alignment horizontal="center"/>
    </xf>
    <xf numFmtId="0" fontId="71" fillId="7" borderId="37" xfId="1" applyNumberFormat="1" applyFont="1" applyBorder="1" applyAlignment="1" applyProtection="1">
      <alignment horizontal="center"/>
    </xf>
    <xf numFmtId="0" fontId="15" fillId="9" borderId="14" xfId="0" applyFont="1" applyFill="1" applyBorder="1" applyAlignment="1" applyProtection="1">
      <alignment horizontal="center"/>
      <protection hidden="1"/>
    </xf>
    <xf numFmtId="0" fontId="73" fillId="9" borderId="37" xfId="3" quotePrefix="1" applyNumberFormat="1" applyFont="1" applyFill="1" applyBorder="1" applyAlignment="1" applyProtection="1">
      <alignment horizontal="center"/>
    </xf>
    <xf numFmtId="0" fontId="15" fillId="12" borderId="60" xfId="0" applyFont="1" applyFill="1" applyBorder="1" applyAlignment="1" applyProtection="1">
      <alignment horizontal="center" vertical="justify" textRotation="90"/>
    </xf>
    <xf numFmtId="165" fontId="57" fillId="9" borderId="42" xfId="1" applyNumberFormat="1" applyFill="1" applyBorder="1" applyAlignment="1" applyProtection="1">
      <alignment horizontal="center" vertical="center"/>
    </xf>
    <xf numFmtId="165" fontId="70" fillId="9" borderId="64" xfId="1" applyNumberFormat="1" applyFont="1" applyFill="1" applyBorder="1" applyAlignment="1" applyProtection="1">
      <alignment horizontal="center"/>
    </xf>
    <xf numFmtId="165" fontId="70" fillId="9" borderId="65" xfId="1" applyNumberFormat="1" applyFont="1" applyFill="1" applyBorder="1" applyAlignment="1" applyProtection="1">
      <alignment horizontal="center"/>
    </xf>
    <xf numFmtId="165" fontId="70" fillId="9" borderId="43" xfId="1" applyNumberFormat="1" applyFont="1" applyFill="1" applyBorder="1" applyAlignment="1" applyProtection="1">
      <alignment horizontal="center"/>
    </xf>
    <xf numFmtId="165" fontId="40" fillId="0" borderId="29" xfId="2" applyNumberFormat="1" applyFont="1" applyFill="1" applyBorder="1" applyAlignment="1">
      <alignment horizontal="right" indent="1"/>
    </xf>
    <xf numFmtId="165" fontId="40" fillId="0" borderId="39" xfId="2" applyNumberFormat="1" applyFont="1" applyFill="1" applyBorder="1" applyAlignment="1">
      <alignment horizontal="right" indent="1"/>
    </xf>
    <xf numFmtId="165" fontId="40" fillId="0" borderId="26" xfId="2" applyNumberFormat="1" applyFont="1" applyFill="1" applyBorder="1" applyAlignment="1">
      <alignment horizontal="right" indent="1"/>
    </xf>
    <xf numFmtId="0" fontId="14" fillId="0" borderId="58" xfId="2" applyBorder="1" applyAlignment="1">
      <alignment horizontal="center"/>
    </xf>
    <xf numFmtId="0" fontId="14" fillId="0" borderId="59" xfId="2" applyBorder="1" applyAlignment="1">
      <alignment horizontal="center"/>
    </xf>
    <xf numFmtId="0" fontId="14" fillId="0" borderId="32" xfId="2" applyBorder="1" applyAlignment="1">
      <alignment horizontal="center"/>
    </xf>
    <xf numFmtId="165" fontId="76" fillId="0" borderId="0" xfId="2" applyNumberFormat="1" applyFont="1" applyAlignment="1">
      <alignment horizontal="center"/>
    </xf>
    <xf numFmtId="165" fontId="1" fillId="0" borderId="27" xfId="2" applyNumberFormat="1" applyFont="1" applyFill="1" applyBorder="1" applyAlignment="1">
      <alignment horizontal="right" indent="1"/>
    </xf>
    <xf numFmtId="165" fontId="1" fillId="0" borderId="24" xfId="2" applyNumberFormat="1" applyFont="1" applyFill="1" applyBorder="1" applyAlignment="1">
      <alignment horizontal="right" indent="1"/>
    </xf>
    <xf numFmtId="165" fontId="1" fillId="0" borderId="25" xfId="2" applyNumberFormat="1" applyFont="1" applyFill="1" applyBorder="1" applyAlignment="1">
      <alignment horizontal="right" indent="1"/>
    </xf>
    <xf numFmtId="165" fontId="68" fillId="0" borderId="0" xfId="2" applyNumberFormat="1" applyFont="1" applyAlignment="1">
      <alignment horizontal="right" indent="1"/>
    </xf>
    <xf numFmtId="165" fontId="75" fillId="0" borderId="27" xfId="2" applyNumberFormat="1" applyFont="1" applyFill="1" applyBorder="1" applyAlignment="1">
      <alignment horizontal="right" indent="1"/>
    </xf>
    <xf numFmtId="165" fontId="75" fillId="0" borderId="24" xfId="2" applyNumberFormat="1" applyFont="1" applyFill="1" applyBorder="1" applyAlignment="1">
      <alignment horizontal="right" indent="1"/>
    </xf>
    <xf numFmtId="165" fontId="75" fillId="0" borderId="25" xfId="2" applyNumberFormat="1" applyFont="1" applyFill="1" applyBorder="1" applyAlignment="1">
      <alignment horizontal="right" indent="1"/>
    </xf>
    <xf numFmtId="2" fontId="38" fillId="0" borderId="27" xfId="2" applyNumberFormat="1" applyFont="1" applyFill="1" applyBorder="1" applyAlignment="1">
      <alignment horizontal="center"/>
    </xf>
    <xf numFmtId="2" fontId="38" fillId="0" borderId="24" xfId="2" applyNumberFormat="1" applyFont="1" applyFill="1" applyBorder="1" applyAlignment="1">
      <alignment horizontal="center"/>
    </xf>
    <xf numFmtId="2" fontId="38" fillId="0" borderId="25" xfId="2" applyNumberFormat="1" applyFont="1" applyFill="1" applyBorder="1" applyAlignment="1">
      <alignment horizontal="center"/>
    </xf>
    <xf numFmtId="0" fontId="15" fillId="4" borderId="27" xfId="0" applyFont="1" applyFill="1" applyBorder="1" applyAlignment="1" applyProtection="1">
      <alignment horizontal="center" textRotation="90"/>
    </xf>
    <xf numFmtId="0" fontId="15" fillId="10" borderId="27" xfId="0" applyFont="1" applyFill="1" applyBorder="1" applyAlignment="1" applyProtection="1">
      <alignment horizontal="center" textRotation="90"/>
    </xf>
    <xf numFmtId="0" fontId="15" fillId="9" borderId="27" xfId="0" applyFont="1" applyFill="1" applyBorder="1" applyAlignment="1" applyProtection="1">
      <alignment horizontal="center" vertical="justify" textRotation="90"/>
    </xf>
    <xf numFmtId="164" fontId="5" fillId="9" borderId="15" xfId="0" applyNumberFormat="1" applyFont="1" applyFill="1" applyBorder="1" applyAlignment="1" applyProtection="1">
      <alignment horizontal="center" vertical="center"/>
    </xf>
    <xf numFmtId="164" fontId="5" fillId="9" borderId="11" xfId="0" applyNumberFormat="1" applyFont="1" applyFill="1" applyBorder="1" applyAlignment="1" applyProtection="1">
      <alignment horizontal="center" vertical="center"/>
    </xf>
    <xf numFmtId="164" fontId="5" fillId="9" borderId="35" xfId="0" applyNumberFormat="1" applyFont="1" applyFill="1" applyBorder="1" applyAlignment="1" applyProtection="1">
      <alignment horizontal="center" vertical="center"/>
    </xf>
    <xf numFmtId="164" fontId="5" fillId="9" borderId="66" xfId="0" applyNumberFormat="1" applyFont="1" applyFill="1" applyBorder="1" applyAlignment="1" applyProtection="1">
      <alignment horizontal="center" vertical="center"/>
    </xf>
    <xf numFmtId="164" fontId="5" fillId="9" borderId="24" xfId="0" applyNumberFormat="1" applyFont="1" applyFill="1" applyBorder="1" applyAlignment="1" applyProtection="1">
      <alignment horizontal="center" vertical="center"/>
    </xf>
    <xf numFmtId="164" fontId="5" fillId="9" borderId="39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7" xfId="0" applyNumberFormat="1" applyFont="1" applyFill="1" applyBorder="1" applyAlignment="1" applyProtection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right" vertical="center"/>
    </xf>
    <xf numFmtId="0" fontId="21" fillId="13" borderId="15" xfId="0" applyFont="1" applyFill="1" applyBorder="1" applyAlignment="1" applyProtection="1">
      <alignment horizontal="center" vertical="center"/>
      <protection locked="0"/>
    </xf>
    <xf numFmtId="0" fontId="21" fillId="13" borderId="11" xfId="0" applyFont="1" applyFill="1" applyBorder="1" applyAlignment="1" applyProtection="1">
      <alignment horizontal="center" vertical="center"/>
      <protection locked="0"/>
    </xf>
    <xf numFmtId="0" fontId="21" fillId="13" borderId="11" xfId="0" applyFont="1" applyFill="1" applyBorder="1" applyAlignment="1" applyProtection="1">
      <alignment horizontal="center" vertical="center"/>
      <protection locked="0" hidden="1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12" xfId="0" applyFont="1" applyFill="1" applyBorder="1" applyAlignment="1" applyProtection="1">
      <alignment horizontal="center" vertical="center"/>
      <protection locked="0" hidden="1"/>
    </xf>
    <xf numFmtId="0" fontId="21" fillId="13" borderId="12" xfId="0" applyFont="1" applyFill="1" applyBorder="1" applyAlignment="1" applyProtection="1">
      <alignment horizontal="center" vertical="center"/>
      <protection locked="0"/>
    </xf>
    <xf numFmtId="0" fontId="25" fillId="13" borderId="47" xfId="0" applyFont="1" applyFill="1" applyBorder="1" applyAlignment="1" applyProtection="1">
      <alignment horizontal="center" vertical="center"/>
      <protection locked="0"/>
    </xf>
    <xf numFmtId="0" fontId="21" fillId="13" borderId="17" xfId="0" applyFont="1" applyFill="1" applyBorder="1" applyAlignment="1" applyProtection="1">
      <alignment horizontal="center" vertical="center"/>
      <protection locked="0"/>
    </xf>
    <xf numFmtId="165" fontId="62" fillId="13" borderId="22" xfId="1" applyNumberFormat="1" applyFont="1" applyFill="1" applyBorder="1" applyAlignment="1" applyProtection="1">
      <alignment horizontal="center" vertical="center"/>
    </xf>
    <xf numFmtId="0" fontId="25" fillId="13" borderId="15" xfId="0" applyNumberFormat="1" applyFont="1" applyFill="1" applyBorder="1" applyAlignment="1" applyProtection="1">
      <alignment horizontal="center" vertical="center"/>
    </xf>
    <xf numFmtId="0" fontId="25" fillId="13" borderId="12" xfId="0" applyNumberFormat="1" applyFont="1" applyFill="1" applyBorder="1" applyAlignment="1" applyProtection="1">
      <alignment horizontal="center" vertical="center"/>
    </xf>
    <xf numFmtId="0" fontId="62" fillId="13" borderId="35" xfId="1" applyNumberFormat="1" applyFont="1" applyFill="1" applyBorder="1" applyAlignment="1" applyProtection="1">
      <alignment horizontal="center" vertical="center"/>
    </xf>
    <xf numFmtId="9" fontId="16" fillId="13" borderId="47" xfId="0" applyNumberFormat="1" applyFont="1" applyFill="1" applyBorder="1" applyAlignment="1" applyProtection="1">
      <alignment horizontal="center" vertical="center"/>
    </xf>
    <xf numFmtId="9" fontId="29" fillId="13" borderId="11" xfId="0" applyNumberFormat="1" applyFont="1" applyFill="1" applyBorder="1" applyAlignment="1" applyProtection="1">
      <alignment horizontal="center" vertical="center"/>
    </xf>
    <xf numFmtId="165" fontId="63" fillId="13" borderId="11" xfId="0" applyNumberFormat="1" applyFont="1" applyFill="1" applyBorder="1" applyAlignment="1" applyProtection="1">
      <alignment horizontal="center" vertical="center"/>
    </xf>
    <xf numFmtId="165" fontId="26" fillId="13" borderId="11" xfId="0" applyNumberFormat="1" applyFont="1" applyFill="1" applyBorder="1" applyAlignment="1" applyProtection="1">
      <alignment horizontal="center" vertical="center"/>
    </xf>
    <xf numFmtId="165" fontId="25" fillId="13" borderId="11" xfId="0" applyNumberFormat="1" applyFont="1" applyFill="1" applyBorder="1" applyAlignment="1" applyProtection="1">
      <alignment horizontal="center" vertical="center"/>
    </xf>
    <xf numFmtId="165" fontId="29" fillId="13" borderId="11" xfId="0" applyNumberFormat="1" applyFont="1" applyFill="1" applyBorder="1" applyAlignment="1" applyProtection="1">
      <alignment horizontal="center" vertical="center"/>
    </xf>
    <xf numFmtId="0" fontId="63" fillId="13" borderId="35" xfId="1" applyNumberFormat="1" applyFont="1" applyFill="1" applyBorder="1" applyAlignment="1" applyProtection="1">
      <alignment horizontal="center" vertical="center"/>
    </xf>
    <xf numFmtId="0" fontId="25" fillId="13" borderId="22" xfId="0" applyNumberFormat="1" applyFont="1" applyFill="1" applyBorder="1" applyAlignment="1" applyProtection="1">
      <alignment horizontal="center" vertical="center"/>
    </xf>
    <xf numFmtId="0" fontId="25" fillId="13" borderId="11" xfId="0" applyNumberFormat="1" applyFont="1" applyFill="1" applyBorder="1" applyAlignment="1" applyProtection="1">
      <alignment horizontal="center" vertical="center"/>
    </xf>
    <xf numFmtId="0" fontId="26" fillId="13" borderId="21" xfId="0" applyNumberFormat="1" applyFont="1" applyFill="1" applyBorder="1" applyAlignment="1" applyProtection="1">
      <alignment horizontal="center" vertical="center"/>
    </xf>
    <xf numFmtId="0" fontId="21" fillId="13" borderId="0" xfId="0" applyFont="1" applyFill="1" applyBorder="1" applyAlignment="1" applyProtection="1">
      <alignment horizontal="center" vertical="center"/>
      <protection hidden="1"/>
    </xf>
    <xf numFmtId="0" fontId="66" fillId="13" borderId="35" xfId="3" quotePrefix="1" applyNumberFormat="1" applyFont="1" applyFill="1" applyBorder="1" applyAlignment="1" applyProtection="1">
      <alignment horizontal="center" vertical="center"/>
    </xf>
    <xf numFmtId="0" fontId="45" fillId="0" borderId="0" xfId="2" applyFont="1"/>
    <xf numFmtId="165" fontId="38" fillId="12" borderId="27" xfId="2" applyNumberFormat="1" applyFont="1" applyFill="1" applyBorder="1" applyAlignment="1">
      <alignment horizontal="center"/>
    </xf>
    <xf numFmtId="165" fontId="38" fillId="12" borderId="24" xfId="2" applyNumberFormat="1" applyFont="1" applyFill="1" applyBorder="1" applyAlignment="1">
      <alignment horizontal="center"/>
    </xf>
    <xf numFmtId="165" fontId="38" fillId="12" borderId="25" xfId="2" applyNumberFormat="1" applyFont="1" applyFill="1" applyBorder="1" applyAlignment="1">
      <alignment horizontal="center"/>
    </xf>
    <xf numFmtId="0" fontId="56" fillId="7" borderId="50" xfId="1" applyNumberFormat="1" applyFont="1" applyBorder="1" applyAlignment="1" applyProtection="1">
      <alignment horizontal="center" vertical="center"/>
    </xf>
    <xf numFmtId="14" fontId="15" fillId="12" borderId="60" xfId="0" applyNumberFormat="1" applyFont="1" applyFill="1" applyBorder="1" applyAlignment="1" applyProtection="1">
      <alignment horizontal="center" vertical="justify" textRotation="90"/>
    </xf>
    <xf numFmtId="0" fontId="16" fillId="12" borderId="55" xfId="0" applyFont="1" applyFill="1" applyBorder="1" applyAlignment="1" applyProtection="1">
      <alignment horizontal="left" vertical="center" indent="1"/>
      <protection hidden="1"/>
    </xf>
    <xf numFmtId="0" fontId="16" fillId="12" borderId="33" xfId="0" applyFont="1" applyFill="1" applyBorder="1" applyAlignment="1" applyProtection="1">
      <alignment horizontal="left" vertical="center" indent="1"/>
      <protection hidden="1"/>
    </xf>
    <xf numFmtId="0" fontId="15" fillId="9" borderId="48" xfId="0" applyFont="1" applyFill="1" applyBorder="1" applyAlignment="1" applyProtection="1">
      <alignment horizontal="center" vertical="center"/>
    </xf>
    <xf numFmtId="0" fontId="15" fillId="9" borderId="49" xfId="0" applyFont="1" applyFill="1" applyBorder="1" applyAlignment="1" applyProtection="1">
      <alignment horizontal="center" vertical="center"/>
    </xf>
    <xf numFmtId="0" fontId="15" fillId="9" borderId="47" xfId="0" applyFont="1" applyFill="1" applyBorder="1" applyAlignment="1" applyProtection="1">
      <alignment horizontal="center" vertical="center"/>
    </xf>
    <xf numFmtId="0" fontId="15" fillId="9" borderId="30" xfId="0" applyFont="1" applyFill="1" applyBorder="1" applyAlignment="1" applyProtection="1">
      <alignment horizontal="center" vertical="center"/>
    </xf>
    <xf numFmtId="0" fontId="15" fillId="2" borderId="31" xfId="0" applyNumberFormat="1" applyFont="1" applyFill="1" applyBorder="1" applyAlignment="1" applyProtection="1">
      <alignment horizontal="center" textRotation="90"/>
    </xf>
    <xf numFmtId="0" fontId="15" fillId="2" borderId="40" xfId="0" applyNumberFormat="1" applyFont="1" applyFill="1" applyBorder="1" applyAlignment="1" applyProtection="1">
      <alignment horizontal="center" textRotation="90"/>
    </xf>
    <xf numFmtId="0" fontId="15" fillId="2" borderId="41" xfId="0" applyNumberFormat="1" applyFont="1" applyFill="1" applyBorder="1" applyAlignment="1" applyProtection="1">
      <alignment horizontal="center" textRotation="90"/>
    </xf>
    <xf numFmtId="165" fontId="10" fillId="2" borderId="58" xfId="0" applyNumberFormat="1" applyFont="1" applyFill="1" applyBorder="1" applyAlignment="1" applyProtection="1">
      <alignment horizontal="center" textRotation="90"/>
    </xf>
    <xf numFmtId="165" fontId="10" fillId="2" borderId="59" xfId="0" applyNumberFormat="1" applyFont="1" applyFill="1" applyBorder="1" applyAlignment="1" applyProtection="1">
      <alignment horizontal="center" textRotation="90"/>
    </xf>
    <xf numFmtId="165" fontId="10" fillId="2" borderId="32" xfId="0" applyNumberFormat="1" applyFont="1" applyFill="1" applyBorder="1" applyAlignment="1" applyProtection="1">
      <alignment horizontal="center" textRotation="90"/>
    </xf>
    <xf numFmtId="164" fontId="74" fillId="9" borderId="61" xfId="0" applyNumberFormat="1" applyFont="1" applyFill="1" applyBorder="1" applyAlignment="1" applyProtection="1">
      <alignment horizontal="left" vertical="center"/>
      <protection hidden="1"/>
    </xf>
    <xf numFmtId="164" fontId="74" fillId="9" borderId="62" xfId="0" applyNumberFormat="1" applyFont="1" applyFill="1" applyBorder="1" applyAlignment="1" applyProtection="1">
      <alignment horizontal="left" vertical="center"/>
      <protection hidden="1"/>
    </xf>
    <xf numFmtId="0" fontId="16" fillId="12" borderId="21" xfId="0" applyFont="1" applyFill="1" applyBorder="1" applyAlignment="1" applyProtection="1">
      <alignment horizontal="left" vertical="center" indent="1"/>
      <protection hidden="1"/>
    </xf>
    <xf numFmtId="165" fontId="27" fillId="2" borderId="27" xfId="0" applyNumberFormat="1" applyFont="1" applyFill="1" applyBorder="1" applyAlignment="1" applyProtection="1">
      <alignment horizontal="center" textRotation="90"/>
    </xf>
    <xf numFmtId="165" fontId="27" fillId="2" borderId="24" xfId="0" applyNumberFormat="1" applyFont="1" applyFill="1" applyBorder="1" applyAlignment="1" applyProtection="1">
      <alignment horizontal="center" textRotation="90"/>
    </xf>
    <xf numFmtId="165" fontId="27" fillId="2" borderId="25" xfId="0" applyNumberFormat="1" applyFont="1" applyFill="1" applyBorder="1" applyAlignment="1" applyProtection="1">
      <alignment horizontal="center" textRotation="90"/>
    </xf>
    <xf numFmtId="0" fontId="15" fillId="9" borderId="50" xfId="0" applyNumberFormat="1" applyFont="1" applyFill="1" applyBorder="1" applyAlignment="1" applyProtection="1">
      <alignment horizontal="center" textRotation="90"/>
    </xf>
    <xf numFmtId="0" fontId="15" fillId="9" borderId="34" xfId="0" applyNumberFormat="1" applyFont="1" applyFill="1" applyBorder="1" applyAlignment="1" applyProtection="1">
      <alignment horizontal="center" textRotation="90"/>
    </xf>
    <xf numFmtId="0" fontId="15" fillId="9" borderId="37" xfId="0" applyNumberFormat="1" applyFont="1" applyFill="1" applyBorder="1" applyAlignment="1" applyProtection="1">
      <alignment horizontal="center" textRotation="90"/>
    </xf>
    <xf numFmtId="9" fontId="29" fillId="2" borderId="27" xfId="0" applyNumberFormat="1" applyFont="1" applyFill="1" applyBorder="1" applyAlignment="1" applyProtection="1">
      <alignment horizontal="center" textRotation="90"/>
    </xf>
    <xf numFmtId="9" fontId="29" fillId="2" borderId="24" xfId="0" applyNumberFormat="1" applyFont="1" applyFill="1" applyBorder="1" applyAlignment="1" applyProtection="1">
      <alignment horizontal="center" textRotation="90"/>
    </xf>
    <xf numFmtId="9" fontId="29" fillId="2" borderId="25" xfId="0" applyNumberFormat="1" applyFont="1" applyFill="1" applyBorder="1" applyAlignment="1" applyProtection="1">
      <alignment horizontal="center" textRotation="90"/>
    </xf>
    <xf numFmtId="165" fontId="15" fillId="2" borderId="27" xfId="0" applyNumberFormat="1" applyFont="1" applyFill="1" applyBorder="1" applyAlignment="1" applyProtection="1">
      <alignment horizontal="center" textRotation="90"/>
    </xf>
    <xf numFmtId="165" fontId="15" fillId="2" borderId="24" xfId="0" applyNumberFormat="1" applyFont="1" applyFill="1" applyBorder="1" applyAlignment="1" applyProtection="1">
      <alignment horizontal="center" textRotation="90"/>
    </xf>
    <xf numFmtId="165" fontId="15" fillId="2" borderId="25" xfId="0" applyNumberFormat="1" applyFont="1" applyFill="1" applyBorder="1" applyAlignment="1" applyProtection="1">
      <alignment horizontal="center" textRotation="90"/>
    </xf>
    <xf numFmtId="0" fontId="15" fillId="2" borderId="29" xfId="0" applyNumberFormat="1" applyFont="1" applyFill="1" applyBorder="1" applyAlignment="1" applyProtection="1">
      <alignment horizontal="center" textRotation="90"/>
    </xf>
    <xf numFmtId="0" fontId="15" fillId="2" borderId="39" xfId="0" applyNumberFormat="1" applyFont="1" applyFill="1" applyBorder="1" applyAlignment="1" applyProtection="1">
      <alignment horizontal="center" textRotation="90"/>
    </xf>
    <xf numFmtId="0" fontId="15" fillId="2" borderId="26" xfId="0" applyNumberFormat="1" applyFont="1" applyFill="1" applyBorder="1" applyAlignment="1" applyProtection="1">
      <alignment horizontal="center" textRotation="90"/>
    </xf>
    <xf numFmtId="165" fontId="15" fillId="9" borderId="51" xfId="0" applyNumberFormat="1" applyFont="1" applyFill="1" applyBorder="1" applyAlignment="1" applyProtection="1">
      <alignment horizontal="center" textRotation="90"/>
    </xf>
    <xf numFmtId="165" fontId="15" fillId="9" borderId="3" xfId="0" applyNumberFormat="1" applyFont="1" applyFill="1" applyBorder="1" applyAlignment="1" applyProtection="1">
      <alignment horizontal="center" textRotation="90"/>
    </xf>
    <xf numFmtId="165" fontId="15" fillId="9" borderId="16" xfId="0" applyNumberFormat="1" applyFont="1" applyFill="1" applyBorder="1" applyAlignment="1" applyProtection="1">
      <alignment horizontal="center" textRotation="90"/>
    </xf>
    <xf numFmtId="165" fontId="15" fillId="9" borderId="50" xfId="0" applyNumberFormat="1" applyFont="1" applyFill="1" applyBorder="1" applyAlignment="1" applyProtection="1">
      <alignment horizontal="center" textRotation="90"/>
    </xf>
    <xf numFmtId="165" fontId="15" fillId="9" borderId="34" xfId="0" applyNumberFormat="1" applyFont="1" applyFill="1" applyBorder="1" applyAlignment="1" applyProtection="1">
      <alignment horizontal="center" textRotation="90"/>
    </xf>
    <xf numFmtId="165" fontId="15" fillId="9" borderId="37" xfId="0" applyNumberFormat="1" applyFont="1" applyFill="1" applyBorder="1" applyAlignment="1" applyProtection="1">
      <alignment horizontal="center" textRotation="90"/>
    </xf>
    <xf numFmtId="0" fontId="67" fillId="0" borderId="0" xfId="0" applyNumberFormat="1" applyFont="1" applyFill="1" applyBorder="1" applyAlignment="1" applyProtection="1">
      <alignment horizontal="left"/>
    </xf>
    <xf numFmtId="0" fontId="20" fillId="9" borderId="52" xfId="0" applyFont="1" applyFill="1" applyBorder="1" applyAlignment="1" applyProtection="1">
      <alignment horizontal="center" vertical="center"/>
      <protection hidden="1"/>
    </xf>
    <xf numFmtId="0" fontId="20" fillId="9" borderId="53" xfId="0" applyFont="1" applyFill="1" applyBorder="1" applyAlignment="1" applyProtection="1">
      <alignment horizontal="center" vertical="center"/>
      <protection hidden="1"/>
    </xf>
    <xf numFmtId="0" fontId="20" fillId="9" borderId="54" xfId="0" applyFont="1" applyFill="1" applyBorder="1" applyAlignment="1" applyProtection="1">
      <alignment horizontal="center" vertical="center"/>
      <protection hidden="1"/>
    </xf>
    <xf numFmtId="0" fontId="22" fillId="2" borderId="53" xfId="0" applyFont="1" applyFill="1" applyBorder="1" applyAlignment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10" xfId="0" applyFont="1" applyFill="1" applyBorder="1" applyAlignment="1" applyProtection="1">
      <alignment horizontal="center" vertical="center"/>
      <protection hidden="1"/>
    </xf>
    <xf numFmtId="0" fontId="20" fillId="2" borderId="28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15" fillId="6" borderId="52" xfId="0" applyFont="1" applyFill="1" applyBorder="1" applyAlignment="1" applyProtection="1">
      <alignment horizontal="left"/>
      <protection hidden="1"/>
    </xf>
    <xf numFmtId="0" fontId="15" fillId="6" borderId="53" xfId="0" applyFont="1" applyFill="1" applyBorder="1" applyAlignment="1" applyProtection="1">
      <alignment horizontal="left"/>
      <protection hidden="1"/>
    </xf>
    <xf numFmtId="0" fontId="74" fillId="9" borderId="56" xfId="0" applyFont="1" applyFill="1" applyBorder="1" applyAlignment="1" applyProtection="1">
      <alignment horizontal="left" vertical="center"/>
      <protection hidden="1"/>
    </xf>
    <xf numFmtId="0" fontId="74" fillId="9" borderId="57" xfId="0" applyFont="1" applyFill="1" applyBorder="1" applyAlignment="1" applyProtection="1">
      <alignment horizontal="left" vertical="center"/>
      <protection hidden="1"/>
    </xf>
    <xf numFmtId="0" fontId="15" fillId="9" borderId="51" xfId="0" applyNumberFormat="1" applyFont="1" applyFill="1" applyBorder="1" applyAlignment="1" applyProtection="1">
      <alignment horizontal="center" textRotation="90"/>
    </xf>
    <xf numFmtId="0" fontId="15" fillId="9" borderId="3" xfId="0" applyNumberFormat="1" applyFont="1" applyFill="1" applyBorder="1" applyAlignment="1" applyProtection="1">
      <alignment horizontal="center" textRotation="90"/>
    </xf>
    <xf numFmtId="0" fontId="15" fillId="9" borderId="16" xfId="0" applyNumberFormat="1" applyFont="1" applyFill="1" applyBorder="1" applyAlignment="1" applyProtection="1">
      <alignment horizontal="center" textRotation="90"/>
    </xf>
    <xf numFmtId="0" fontId="15" fillId="2" borderId="27" xfId="0" applyNumberFormat="1" applyFont="1" applyFill="1" applyBorder="1" applyAlignment="1" applyProtection="1">
      <alignment horizontal="center" textRotation="90"/>
    </xf>
    <xf numFmtId="0" fontId="15" fillId="2" borderId="24" xfId="0" applyNumberFormat="1" applyFont="1" applyFill="1" applyBorder="1" applyAlignment="1" applyProtection="1">
      <alignment horizontal="center" textRotation="90"/>
    </xf>
    <xf numFmtId="0" fontId="15" fillId="2" borderId="25" xfId="0" applyNumberFormat="1" applyFont="1" applyFill="1" applyBorder="1" applyAlignment="1" applyProtection="1">
      <alignment horizontal="center" textRotation="90"/>
    </xf>
    <xf numFmtId="165" fontId="10" fillId="2" borderId="27" xfId="0" applyNumberFormat="1" applyFont="1" applyFill="1" applyBorder="1" applyAlignment="1" applyProtection="1">
      <alignment horizontal="center" textRotation="90"/>
    </xf>
    <xf numFmtId="165" fontId="10" fillId="2" borderId="24" xfId="0" applyNumberFormat="1" applyFont="1" applyFill="1" applyBorder="1" applyAlignment="1" applyProtection="1">
      <alignment horizontal="center" textRotation="90"/>
    </xf>
    <xf numFmtId="165" fontId="10" fillId="2" borderId="25" xfId="0" applyNumberFormat="1" applyFont="1" applyFill="1" applyBorder="1" applyAlignment="1" applyProtection="1">
      <alignment horizontal="center" textRotation="90"/>
    </xf>
    <xf numFmtId="0" fontId="21" fillId="2" borderId="31" xfId="0" applyNumberFormat="1" applyFont="1" applyFill="1" applyBorder="1" applyAlignment="1" applyProtection="1">
      <alignment horizontal="center" textRotation="90"/>
    </xf>
    <xf numFmtId="0" fontId="21" fillId="2" borderId="40" xfId="0" applyNumberFormat="1" applyFont="1" applyFill="1" applyBorder="1" applyAlignment="1" applyProtection="1">
      <alignment horizontal="center" textRotation="90"/>
    </xf>
    <xf numFmtId="0" fontId="21" fillId="2" borderId="41" xfId="0" applyNumberFormat="1" applyFont="1" applyFill="1" applyBorder="1" applyAlignment="1" applyProtection="1">
      <alignment horizontal="center" textRotation="90"/>
    </xf>
    <xf numFmtId="0" fontId="15" fillId="9" borderId="38" xfId="0" applyNumberFormat="1" applyFont="1" applyFill="1" applyBorder="1" applyAlignment="1" applyProtection="1">
      <alignment horizontal="center" textRotation="90"/>
    </xf>
    <xf numFmtId="0" fontId="15" fillId="9" borderId="4" xfId="0" applyNumberFormat="1" applyFont="1" applyFill="1" applyBorder="1" applyAlignment="1" applyProtection="1">
      <alignment horizontal="center" textRotation="90"/>
    </xf>
    <xf numFmtId="0" fontId="15" fillId="9" borderId="13" xfId="0" applyNumberFormat="1" applyFont="1" applyFill="1" applyBorder="1" applyAlignment="1" applyProtection="1">
      <alignment horizontal="center" textRotation="90"/>
    </xf>
    <xf numFmtId="0" fontId="55" fillId="4" borderId="24" xfId="2" applyFont="1" applyFill="1" applyBorder="1" applyAlignment="1">
      <alignment horizontal="center" vertical="center"/>
    </xf>
    <xf numFmtId="0" fontId="16" fillId="9" borderId="55" xfId="0" applyFont="1" applyFill="1" applyBorder="1" applyAlignment="1" applyProtection="1">
      <alignment horizontal="left" vertical="center" indent="1"/>
      <protection hidden="1"/>
    </xf>
    <xf numFmtId="0" fontId="15" fillId="9" borderId="28" xfId="0" applyFont="1" applyFill="1" applyBorder="1" applyAlignment="1" applyProtection="1">
      <alignment horizontal="center" vertical="center"/>
    </xf>
    <xf numFmtId="0" fontId="15" fillId="9" borderId="47" xfId="0" applyFont="1" applyFill="1" applyBorder="1" applyAlignment="1" applyProtection="1">
      <alignment horizontal="left" vertical="center"/>
      <protection hidden="1"/>
    </xf>
    <xf numFmtId="0" fontId="15" fillId="9" borderId="12" xfId="0" applyFont="1" applyFill="1" applyBorder="1" applyAlignment="1" applyProtection="1">
      <alignment horizontal="left" vertical="center"/>
      <protection hidden="1"/>
    </xf>
    <xf numFmtId="164" fontId="15" fillId="9" borderId="48" xfId="0" applyNumberFormat="1" applyFont="1" applyFill="1" applyBorder="1" applyAlignment="1" applyProtection="1">
      <alignment horizontal="left" vertical="center"/>
      <protection hidden="1"/>
    </xf>
    <xf numFmtId="164" fontId="15" fillId="9" borderId="2" xfId="0" applyNumberFormat="1" applyFont="1" applyFill="1" applyBorder="1" applyAlignment="1" applyProtection="1">
      <alignment horizontal="left" vertical="center"/>
      <protection hidden="1"/>
    </xf>
    <xf numFmtId="0" fontId="15" fillId="6" borderId="56" xfId="0" applyFont="1" applyFill="1" applyBorder="1" applyAlignment="1" applyProtection="1">
      <alignment horizontal="left"/>
      <protection hidden="1"/>
    </xf>
    <xf numFmtId="0" fontId="15" fillId="6" borderId="57" xfId="0" applyFont="1" applyFill="1" applyBorder="1" applyAlignment="1" applyProtection="1">
      <alignment horizontal="left"/>
      <protection hidden="1"/>
    </xf>
  </cellXfs>
  <cellStyles count="4">
    <cellStyle name="God" xfId="1" builtinId="26"/>
    <cellStyle name="Normal" xfId="0" builtinId="0"/>
    <cellStyle name="Normal 2" xfId="2"/>
    <cellStyle name="Ugyldig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abSelected="1" zoomScale="106" zoomScaleNormal="10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8" sqref="M28"/>
    </sheetView>
  </sheetViews>
  <sheetFormatPr defaultColWidth="3.85546875" defaultRowHeight="17.25"/>
  <cols>
    <col min="1" max="1" width="3" style="7" customWidth="1"/>
    <col min="2" max="2" width="25.28515625" style="8" customWidth="1"/>
    <col min="3" max="5" width="4.85546875" style="11" customWidth="1"/>
    <col min="6" max="14" width="4.85546875" style="8" customWidth="1"/>
    <col min="15" max="24" width="4.85546875" style="11" customWidth="1"/>
    <col min="25" max="25" width="5.28515625" style="9" customWidth="1"/>
    <col min="26" max="26" width="4.7109375" style="9" customWidth="1"/>
    <col min="27" max="27" width="5.7109375" style="10" customWidth="1"/>
    <col min="28" max="28" width="5" style="10" customWidth="1"/>
    <col min="29" max="29" width="6" style="64" customWidth="1"/>
    <col min="30" max="30" width="5.28515625" style="97" customWidth="1"/>
    <col min="31" max="31" width="5.42578125" style="156" customWidth="1"/>
    <col min="32" max="32" width="5.5703125" style="157" customWidth="1"/>
    <col min="33" max="33" width="5.7109375" style="156" customWidth="1"/>
    <col min="34" max="34" width="4.7109375" style="67" customWidth="1"/>
    <col min="35" max="35" width="5.140625" style="10" customWidth="1"/>
    <col min="36" max="36" width="4.85546875" style="10" hidden="1" customWidth="1"/>
    <col min="37" max="38" width="5" style="10" hidden="1" customWidth="1"/>
    <col min="39" max="40" width="5" style="11" customWidth="1"/>
    <col min="41" max="16384" width="3.85546875" style="11"/>
  </cols>
  <sheetData>
    <row r="1" spans="1:50" s="13" customFormat="1" ht="23.25" customHeight="1" thickBot="1">
      <c r="A1" s="547" t="s">
        <v>88</v>
      </c>
      <c r="B1" s="548"/>
      <c r="C1" s="549" t="s">
        <v>46</v>
      </c>
      <c r="D1" s="550"/>
      <c r="E1" s="550"/>
      <c r="F1" s="550"/>
      <c r="G1" s="550"/>
      <c r="H1" s="550"/>
      <c r="I1" s="550"/>
      <c r="J1" s="550"/>
      <c r="K1" s="550"/>
      <c r="L1" s="59"/>
      <c r="M1" s="59"/>
      <c r="N1" s="543" t="s">
        <v>17</v>
      </c>
      <c r="O1" s="544"/>
      <c r="P1" s="544"/>
      <c r="Q1" s="544"/>
      <c r="R1" s="544"/>
      <c r="S1" s="544"/>
      <c r="T1" s="544"/>
      <c r="U1" s="544"/>
      <c r="V1" s="544"/>
      <c r="W1" s="544"/>
      <c r="X1" s="546"/>
      <c r="Y1" s="515" t="s">
        <v>20</v>
      </c>
      <c r="Z1" s="512" t="s">
        <v>0</v>
      </c>
      <c r="AA1" s="558" t="s">
        <v>21</v>
      </c>
      <c r="AB1" s="533" t="s">
        <v>31</v>
      </c>
      <c r="AC1" s="564" t="s">
        <v>16</v>
      </c>
      <c r="AD1" s="527" t="s">
        <v>25</v>
      </c>
      <c r="AE1" s="530" t="s">
        <v>1</v>
      </c>
      <c r="AF1" s="561" t="s">
        <v>23</v>
      </c>
      <c r="AG1" s="530" t="s">
        <v>24</v>
      </c>
      <c r="AH1" s="521" t="s">
        <v>22</v>
      </c>
      <c r="AI1" s="524" t="s">
        <v>30</v>
      </c>
      <c r="AJ1" s="543" t="s">
        <v>18</v>
      </c>
      <c r="AK1" s="544"/>
      <c r="AL1" s="545"/>
      <c r="AM1" s="536" t="s">
        <v>48</v>
      </c>
      <c r="AN1" s="539" t="s">
        <v>49</v>
      </c>
    </row>
    <row r="2" spans="1:50" s="1" customFormat="1" ht="74.25" customHeight="1" thickBot="1">
      <c r="A2" s="551" t="s">
        <v>5</v>
      </c>
      <c r="B2" s="552"/>
      <c r="C2" s="440" t="s">
        <v>53</v>
      </c>
      <c r="D2" s="440" t="s">
        <v>54</v>
      </c>
      <c r="E2" s="440" t="s">
        <v>52</v>
      </c>
      <c r="F2" s="440" t="s">
        <v>55</v>
      </c>
      <c r="G2" s="440" t="s">
        <v>56</v>
      </c>
      <c r="H2" s="440" t="s">
        <v>57</v>
      </c>
      <c r="I2" s="440" t="s">
        <v>58</v>
      </c>
      <c r="J2" s="440" t="s">
        <v>59</v>
      </c>
      <c r="K2" s="440" t="s">
        <v>60</v>
      </c>
      <c r="L2" s="440" t="s">
        <v>61</v>
      </c>
      <c r="M2" s="440" t="s">
        <v>62</v>
      </c>
      <c r="N2" s="440" t="s">
        <v>52</v>
      </c>
      <c r="O2" s="440" t="s">
        <v>15</v>
      </c>
      <c r="P2" s="440" t="s">
        <v>61</v>
      </c>
      <c r="Q2" s="505" t="s">
        <v>6</v>
      </c>
      <c r="R2" s="440" t="s">
        <v>9</v>
      </c>
      <c r="S2" s="440" t="s">
        <v>11</v>
      </c>
      <c r="T2" s="440" t="s">
        <v>13</v>
      </c>
      <c r="U2" s="440" t="s">
        <v>26</v>
      </c>
      <c r="V2" s="440" t="s">
        <v>10</v>
      </c>
      <c r="W2" s="440" t="s">
        <v>87</v>
      </c>
      <c r="X2" s="440" t="s">
        <v>7</v>
      </c>
      <c r="Y2" s="516"/>
      <c r="Z2" s="513"/>
      <c r="AA2" s="559"/>
      <c r="AB2" s="534"/>
      <c r="AC2" s="565"/>
      <c r="AD2" s="528"/>
      <c r="AE2" s="531"/>
      <c r="AF2" s="562"/>
      <c r="AG2" s="531"/>
      <c r="AH2" s="522"/>
      <c r="AI2" s="525"/>
      <c r="AJ2" s="555" t="s">
        <v>2</v>
      </c>
      <c r="AK2" s="567" t="s">
        <v>3</v>
      </c>
      <c r="AL2" s="524" t="s">
        <v>4</v>
      </c>
      <c r="AM2" s="537"/>
      <c r="AN2" s="540"/>
    </row>
    <row r="3" spans="1:50" s="2" customFormat="1" ht="14.25" customHeight="1">
      <c r="A3" s="553" t="s">
        <v>14</v>
      </c>
      <c r="B3" s="554"/>
      <c r="C3" s="365"/>
      <c r="D3" s="366"/>
      <c r="E3" s="366"/>
      <c r="F3" s="366"/>
      <c r="G3" s="366"/>
      <c r="H3" s="366"/>
      <c r="I3" s="366"/>
      <c r="J3" s="366"/>
      <c r="K3" s="366"/>
      <c r="L3" s="366"/>
      <c r="M3" s="367"/>
      <c r="N3" s="365"/>
      <c r="O3" s="366"/>
      <c r="P3" s="366"/>
      <c r="Q3" s="366"/>
      <c r="R3" s="366"/>
      <c r="S3" s="366"/>
      <c r="T3" s="366"/>
      <c r="U3" s="366"/>
      <c r="V3" s="366"/>
      <c r="W3" s="366"/>
      <c r="X3" s="367"/>
      <c r="Y3" s="516"/>
      <c r="Z3" s="513"/>
      <c r="AA3" s="559"/>
      <c r="AB3" s="534"/>
      <c r="AC3" s="565"/>
      <c r="AD3" s="528"/>
      <c r="AE3" s="531"/>
      <c r="AF3" s="562"/>
      <c r="AG3" s="531"/>
      <c r="AH3" s="522"/>
      <c r="AI3" s="525"/>
      <c r="AJ3" s="556"/>
      <c r="AK3" s="568"/>
      <c r="AL3" s="525"/>
      <c r="AM3" s="537"/>
      <c r="AN3" s="540"/>
    </row>
    <row r="4" spans="1:50" s="2" customFormat="1" ht="18.75" customHeight="1" thickBot="1">
      <c r="A4" s="518" t="s">
        <v>27</v>
      </c>
      <c r="B4" s="519"/>
      <c r="C4" s="368">
        <v>1</v>
      </c>
      <c r="D4" s="188">
        <v>2</v>
      </c>
      <c r="E4" s="188">
        <v>3</v>
      </c>
      <c r="F4" s="188">
        <v>4</v>
      </c>
      <c r="G4" s="188">
        <v>5</v>
      </c>
      <c r="H4" s="188">
        <v>6</v>
      </c>
      <c r="I4" s="188">
        <v>7</v>
      </c>
      <c r="J4" s="188">
        <v>8</v>
      </c>
      <c r="K4" s="188">
        <v>9</v>
      </c>
      <c r="L4" s="188">
        <v>10</v>
      </c>
      <c r="M4" s="369">
        <v>11</v>
      </c>
      <c r="N4" s="368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270">
        <v>21</v>
      </c>
      <c r="X4" s="189">
        <v>22</v>
      </c>
      <c r="Y4" s="517"/>
      <c r="Z4" s="514"/>
      <c r="AA4" s="560"/>
      <c r="AB4" s="535"/>
      <c r="AC4" s="566"/>
      <c r="AD4" s="529"/>
      <c r="AE4" s="532"/>
      <c r="AF4" s="563"/>
      <c r="AG4" s="532"/>
      <c r="AH4" s="523"/>
      <c r="AI4" s="526"/>
      <c r="AJ4" s="557"/>
      <c r="AK4" s="569"/>
      <c r="AL4" s="526"/>
      <c r="AM4" s="538"/>
      <c r="AN4" s="541"/>
    </row>
    <row r="5" spans="1:50" s="74" customFormat="1" ht="9.9499999999999993" customHeight="1">
      <c r="A5" s="511">
        <v>1</v>
      </c>
      <c r="B5" s="520" t="s">
        <v>9</v>
      </c>
      <c r="C5" s="267"/>
      <c r="D5" s="101">
        <v>8</v>
      </c>
      <c r="E5" s="101">
        <v>6</v>
      </c>
      <c r="F5" s="268">
        <v>2</v>
      </c>
      <c r="G5" s="21">
        <v>10</v>
      </c>
      <c r="H5" s="26">
        <v>5</v>
      </c>
      <c r="I5" s="24">
        <v>3</v>
      </c>
      <c r="J5" s="22">
        <v>9</v>
      </c>
      <c r="K5" s="20">
        <v>4</v>
      </c>
      <c r="L5" s="101">
        <v>7</v>
      </c>
      <c r="M5" s="77">
        <v>11</v>
      </c>
      <c r="N5" s="339"/>
      <c r="O5" s="25">
        <v>8</v>
      </c>
      <c r="P5" s="25">
        <v>6</v>
      </c>
      <c r="Q5" s="24">
        <v>2</v>
      </c>
      <c r="R5" s="269">
        <v>10</v>
      </c>
      <c r="S5" s="23">
        <v>5</v>
      </c>
      <c r="T5" s="20">
        <v>3</v>
      </c>
      <c r="U5" s="20">
        <v>9</v>
      </c>
      <c r="V5" s="77">
        <v>4</v>
      </c>
      <c r="W5" s="24">
        <v>7</v>
      </c>
      <c r="X5" s="88">
        <v>11</v>
      </c>
      <c r="Y5" s="441"/>
      <c r="Z5" s="76"/>
      <c r="AA5" s="75"/>
      <c r="AB5" s="271"/>
      <c r="AC5" s="354"/>
      <c r="AD5" s="278"/>
      <c r="AE5" s="279"/>
      <c r="AF5" s="280"/>
      <c r="AG5" s="281"/>
      <c r="AH5" s="282"/>
      <c r="AI5" s="504"/>
      <c r="AJ5" s="300"/>
      <c r="AK5" s="301"/>
      <c r="AL5" s="302"/>
      <c r="AM5" s="303"/>
      <c r="AN5" s="359"/>
      <c r="AO5" s="3"/>
      <c r="AP5" s="3"/>
      <c r="AQ5" s="3"/>
      <c r="AR5" s="3"/>
      <c r="AS5" s="3"/>
      <c r="AT5" s="3"/>
      <c r="AU5" s="3"/>
      <c r="AV5" s="3"/>
      <c r="AW5" s="3"/>
      <c r="AX5" s="159"/>
    </row>
    <row r="6" spans="1:50" s="4" customFormat="1" ht="13.5" customHeight="1">
      <c r="A6" s="510"/>
      <c r="B6" s="506"/>
      <c r="C6" s="125"/>
      <c r="D6" s="60">
        <v>0</v>
      </c>
      <c r="E6" s="126">
        <v>0.5</v>
      </c>
      <c r="F6" s="60">
        <v>0</v>
      </c>
      <c r="G6" s="127">
        <v>0</v>
      </c>
      <c r="H6" s="128">
        <v>1</v>
      </c>
      <c r="I6" s="60">
        <v>0</v>
      </c>
      <c r="J6" s="129">
        <v>0</v>
      </c>
      <c r="K6" s="60">
        <v>0.5</v>
      </c>
      <c r="L6" s="60">
        <v>0</v>
      </c>
      <c r="M6" s="131">
        <v>0.5</v>
      </c>
      <c r="N6" s="340"/>
      <c r="O6" s="60">
        <v>0</v>
      </c>
      <c r="P6" s="60">
        <v>0</v>
      </c>
      <c r="Q6" s="126">
        <v>1</v>
      </c>
      <c r="R6" s="129">
        <v>1</v>
      </c>
      <c r="S6" s="128">
        <v>0</v>
      </c>
      <c r="T6" s="60">
        <v>0</v>
      </c>
      <c r="U6" s="60">
        <v>0</v>
      </c>
      <c r="V6" s="131">
        <v>0.5</v>
      </c>
      <c r="W6" s="126">
        <v>0.5</v>
      </c>
      <c r="X6" s="87">
        <v>0.5</v>
      </c>
      <c r="Y6" s="442">
        <f>SUM(C6:X6)</f>
        <v>6</v>
      </c>
      <c r="Z6" s="377">
        <f>COUNT(C6:X6)</f>
        <v>20</v>
      </c>
      <c r="AA6" s="378">
        <f>Y6+20-Z6</f>
        <v>6</v>
      </c>
      <c r="AB6" s="379">
        <f>RANK(Y6,Y$6:Y$26,0)</f>
        <v>10</v>
      </c>
      <c r="AC6" s="380">
        <f>IF(Z6=0,"-",Y6/Z6)</f>
        <v>0.3</v>
      </c>
      <c r="AD6" s="381">
        <v>0.46986573843858781</v>
      </c>
      <c r="AE6" s="382">
        <f>Handicapberegning!Q3</f>
        <v>2</v>
      </c>
      <c r="AF6" s="383">
        <f>Y6+AE6</f>
        <v>8</v>
      </c>
      <c r="AG6" s="384">
        <f>AF6+20-Z6</f>
        <v>8</v>
      </c>
      <c r="AH6" s="385">
        <f>IF(Z6=0,"-",(AC6-AD6)*Z6)</f>
        <v>-3.3973147687717562</v>
      </c>
      <c r="AI6" s="386">
        <f>RANK(AF6,AF$6:AF$26,0)</f>
        <v>9</v>
      </c>
      <c r="AJ6" s="387">
        <f>SUMIF(C5:W5,5,C6:W6)+SUMIF(C5:W5,3,C6:W6)+SUMIF(C5:W5,10,C6:W6)</f>
        <v>2</v>
      </c>
      <c r="AK6" s="388" t="e">
        <f>IF(OR(#REF!&lt;6,AI6&lt;2),"-",AJ6)</f>
        <v>#REF!</v>
      </c>
      <c r="AL6" s="389" t="e">
        <f>IF(AK6="-","-",RANK(AK6,AK$6:AK$24,0))</f>
        <v>#REF!</v>
      </c>
      <c r="AM6" s="390">
        <f>COUNTIF(D6:X6,"=0,5")</f>
        <v>6</v>
      </c>
      <c r="AN6" s="391">
        <f>RANK(AM6,AM$6:AM$26,0)</f>
        <v>3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60"/>
    </row>
    <row r="7" spans="1:50" s="74" customFormat="1" ht="9.9499999999999993" customHeight="1">
      <c r="A7" s="508">
        <v>2</v>
      </c>
      <c r="B7" s="506" t="s">
        <v>8</v>
      </c>
      <c r="C7" s="115">
        <v>6</v>
      </c>
      <c r="D7" s="102">
        <v>7</v>
      </c>
      <c r="E7" s="20">
        <v>5</v>
      </c>
      <c r="F7" s="24">
        <v>1</v>
      </c>
      <c r="G7" s="106"/>
      <c r="H7" s="23">
        <v>11</v>
      </c>
      <c r="I7" s="21">
        <v>10</v>
      </c>
      <c r="J7" s="22">
        <v>8</v>
      </c>
      <c r="K7" s="20">
        <v>3</v>
      </c>
      <c r="L7" s="25">
        <v>4</v>
      </c>
      <c r="M7" s="77">
        <v>9</v>
      </c>
      <c r="N7" s="341">
        <v>6</v>
      </c>
      <c r="O7" s="25">
        <v>7</v>
      </c>
      <c r="P7" s="25">
        <v>5</v>
      </c>
      <c r="Q7" s="21">
        <v>1</v>
      </c>
      <c r="R7" s="105"/>
      <c r="S7" s="26">
        <v>11</v>
      </c>
      <c r="T7" s="25">
        <v>10</v>
      </c>
      <c r="U7" s="20">
        <v>8</v>
      </c>
      <c r="V7" s="77">
        <v>3</v>
      </c>
      <c r="W7" s="21">
        <v>4</v>
      </c>
      <c r="X7" s="88">
        <v>9</v>
      </c>
      <c r="Y7" s="443"/>
      <c r="Z7" s="392"/>
      <c r="AA7" s="393"/>
      <c r="AB7" s="394"/>
      <c r="AC7" s="395"/>
      <c r="AD7" s="396"/>
      <c r="AE7" s="397"/>
      <c r="AF7" s="398"/>
      <c r="AG7" s="399"/>
      <c r="AH7" s="400"/>
      <c r="AI7" s="401"/>
      <c r="AJ7" s="402"/>
      <c r="AK7" s="403"/>
      <c r="AL7" s="404"/>
      <c r="AM7" s="405"/>
      <c r="AN7" s="406"/>
      <c r="AO7" s="3"/>
      <c r="AP7" s="3"/>
      <c r="AQ7" s="3"/>
      <c r="AR7" s="3"/>
      <c r="AS7" s="3"/>
      <c r="AT7" s="3"/>
      <c r="AU7" s="3"/>
      <c r="AV7" s="3"/>
      <c r="AW7" s="3"/>
      <c r="AX7" s="159"/>
    </row>
    <row r="8" spans="1:50" s="4" customFormat="1" ht="13.5" customHeight="1">
      <c r="A8" s="510">
        <v>2</v>
      </c>
      <c r="B8" s="506"/>
      <c r="C8" s="132">
        <v>0</v>
      </c>
      <c r="D8" s="60">
        <v>0</v>
      </c>
      <c r="E8" s="126">
        <v>0</v>
      </c>
      <c r="F8" s="60">
        <v>1</v>
      </c>
      <c r="G8" s="130"/>
      <c r="H8" s="128">
        <v>0.5</v>
      </c>
      <c r="I8" s="60">
        <v>0</v>
      </c>
      <c r="J8" s="129">
        <v>1</v>
      </c>
      <c r="K8" s="60">
        <v>0</v>
      </c>
      <c r="L8" s="60">
        <v>0</v>
      </c>
      <c r="M8" s="131">
        <v>0</v>
      </c>
      <c r="N8" s="342">
        <v>0</v>
      </c>
      <c r="O8" s="60">
        <v>0</v>
      </c>
      <c r="P8" s="60">
        <v>0.5</v>
      </c>
      <c r="Q8" s="126">
        <v>0</v>
      </c>
      <c r="R8" s="133"/>
      <c r="S8" s="128">
        <v>1</v>
      </c>
      <c r="T8" s="60">
        <v>0</v>
      </c>
      <c r="U8" s="60">
        <v>0</v>
      </c>
      <c r="V8" s="131">
        <v>0</v>
      </c>
      <c r="W8" s="126">
        <v>0.5</v>
      </c>
      <c r="X8" s="87">
        <v>0</v>
      </c>
      <c r="Y8" s="442">
        <f>SUM(C8:X8)</f>
        <v>4.5</v>
      </c>
      <c r="Z8" s="377">
        <f>COUNT(C8:X8)</f>
        <v>20</v>
      </c>
      <c r="AA8" s="378">
        <f>Y8+20-Z8</f>
        <v>4.5</v>
      </c>
      <c r="AB8" s="407">
        <f>RANK(Y8,Y$6:Y$26,0)</f>
        <v>11</v>
      </c>
      <c r="AC8" s="380">
        <f>IF(Z8=0,"-",Y8/Z8)</f>
        <v>0.22500000000000001</v>
      </c>
      <c r="AD8" s="381">
        <v>0.32655395325708608</v>
      </c>
      <c r="AE8" s="382">
        <f>Handicapberegning!Q4</f>
        <v>3.5</v>
      </c>
      <c r="AF8" s="383">
        <f>Y8+AE8</f>
        <v>8</v>
      </c>
      <c r="AG8" s="384">
        <f>AF8+20-Z8</f>
        <v>8</v>
      </c>
      <c r="AH8" s="385">
        <f>IF(Z8=0,"-",(AC8-AD8)*Z8)</f>
        <v>-2.0310790651417214</v>
      </c>
      <c r="AI8" s="408">
        <f>RANK(AF8,AF$6:AF$26,0)</f>
        <v>9</v>
      </c>
      <c r="AJ8" s="387">
        <f>SUMIF(C7:W7,5,C8:W8)+SUMIF(C7:W7,3,C8:W8)+SUMIF(C7:W7,10,C8:W8)</f>
        <v>0.5</v>
      </c>
      <c r="AK8" s="388" t="e">
        <f>IF(OR(#REF!&lt;6,AI8&lt;2),"-",AJ8)</f>
        <v>#REF!</v>
      </c>
      <c r="AL8" s="389" t="e">
        <f>IF(AK8="-","-",RANK(AK8,AK$6:AK$24,0))</f>
        <v>#REF!</v>
      </c>
      <c r="AM8" s="409">
        <f>COUNTIF(D8:X8,"=0,5")</f>
        <v>3</v>
      </c>
      <c r="AN8" s="391">
        <f>RANK(AM8,AM$6:AM$26,0)</f>
        <v>9</v>
      </c>
      <c r="AO8" s="158"/>
      <c r="AP8" s="158"/>
      <c r="AQ8" s="158"/>
      <c r="AR8" s="158"/>
      <c r="AS8" s="158"/>
      <c r="AT8" s="158"/>
      <c r="AU8" s="158"/>
      <c r="AV8" s="158"/>
      <c r="AW8" s="158"/>
      <c r="AX8" s="160"/>
    </row>
    <row r="9" spans="1:50" s="14" customFormat="1" ht="9.9499999999999993" customHeight="1">
      <c r="A9" s="508">
        <v>2.5</v>
      </c>
      <c r="B9" s="506" t="s">
        <v>7</v>
      </c>
      <c r="C9" s="116">
        <v>5</v>
      </c>
      <c r="D9" s="101">
        <v>11</v>
      </c>
      <c r="E9" s="104"/>
      <c r="F9" s="31">
        <v>9</v>
      </c>
      <c r="G9" s="35">
        <v>8</v>
      </c>
      <c r="H9" s="33">
        <v>10</v>
      </c>
      <c r="I9" s="35">
        <v>1</v>
      </c>
      <c r="J9" s="43">
        <v>7</v>
      </c>
      <c r="K9" s="30">
        <v>2</v>
      </c>
      <c r="L9" s="28">
        <v>6</v>
      </c>
      <c r="M9" s="29">
        <v>4</v>
      </c>
      <c r="N9" s="343">
        <v>5</v>
      </c>
      <c r="O9" s="30">
        <v>11</v>
      </c>
      <c r="P9" s="103"/>
      <c r="Q9" s="35">
        <v>9</v>
      </c>
      <c r="R9" s="34">
        <v>8</v>
      </c>
      <c r="S9" s="36">
        <v>10</v>
      </c>
      <c r="T9" s="30">
        <v>1</v>
      </c>
      <c r="U9" s="28">
        <v>7</v>
      </c>
      <c r="V9" s="27">
        <v>2</v>
      </c>
      <c r="W9" s="31">
        <v>6</v>
      </c>
      <c r="X9" s="92">
        <v>4</v>
      </c>
      <c r="Y9" s="443"/>
      <c r="Z9" s="410"/>
      <c r="AA9" s="411"/>
      <c r="AB9" s="412"/>
      <c r="AC9" s="413"/>
      <c r="AD9" s="414"/>
      <c r="AE9" s="415"/>
      <c r="AF9" s="416"/>
      <c r="AG9" s="417"/>
      <c r="AH9" s="418"/>
      <c r="AI9" s="419"/>
      <c r="AJ9" s="420"/>
      <c r="AK9" s="421"/>
      <c r="AL9" s="422"/>
      <c r="AM9" s="390"/>
      <c r="AN9" s="423"/>
      <c r="AO9" s="3"/>
      <c r="AP9" s="3"/>
      <c r="AQ9" s="3"/>
      <c r="AR9" s="3"/>
      <c r="AS9" s="3"/>
      <c r="AT9" s="3"/>
      <c r="AU9" s="3"/>
      <c r="AV9" s="3"/>
      <c r="AW9" s="3"/>
      <c r="AX9" s="159"/>
    </row>
    <row r="10" spans="1:50" s="4" customFormat="1" ht="13.5" customHeight="1">
      <c r="A10" s="510">
        <v>2.8571428571428599</v>
      </c>
      <c r="B10" s="506"/>
      <c r="C10" s="132">
        <v>1</v>
      </c>
      <c r="D10" s="60">
        <v>1</v>
      </c>
      <c r="E10" s="134"/>
      <c r="F10" s="60">
        <v>1</v>
      </c>
      <c r="G10" s="127">
        <v>1</v>
      </c>
      <c r="H10" s="128">
        <v>1</v>
      </c>
      <c r="I10" s="60">
        <v>1</v>
      </c>
      <c r="J10" s="129">
        <v>1</v>
      </c>
      <c r="K10" s="60">
        <v>1</v>
      </c>
      <c r="L10" s="60">
        <v>1</v>
      </c>
      <c r="M10" s="131">
        <v>1</v>
      </c>
      <c r="N10" s="342">
        <v>1</v>
      </c>
      <c r="O10" s="60">
        <v>1</v>
      </c>
      <c r="P10" s="135"/>
      <c r="Q10" s="126">
        <v>1</v>
      </c>
      <c r="R10" s="129">
        <v>0</v>
      </c>
      <c r="S10" s="128">
        <v>1</v>
      </c>
      <c r="T10" s="60">
        <v>1</v>
      </c>
      <c r="U10" s="60">
        <v>1</v>
      </c>
      <c r="V10" s="131">
        <v>1</v>
      </c>
      <c r="W10" s="126">
        <v>1</v>
      </c>
      <c r="X10" s="87">
        <v>1</v>
      </c>
      <c r="Y10" s="442">
        <f t="shared" ref="Y10" si="0">SUM(C10:X10)</f>
        <v>19</v>
      </c>
      <c r="Z10" s="377">
        <f>COUNT(C10:X10)</f>
        <v>20</v>
      </c>
      <c r="AA10" s="378">
        <f>Y10+20-Z10</f>
        <v>19</v>
      </c>
      <c r="AB10" s="379">
        <f>RANK(Y10,Y$6:Y$26,0)</f>
        <v>1</v>
      </c>
      <c r="AC10" s="380">
        <f>IF(Z10=0,"-",Y10/Z10)</f>
        <v>0.95</v>
      </c>
      <c r="AD10" s="381">
        <v>0.79204375932371962</v>
      </c>
      <c r="AE10" s="382">
        <f>Handicapberegning!Q5</f>
        <v>-7</v>
      </c>
      <c r="AF10" s="383">
        <f>Y10+AE10</f>
        <v>12</v>
      </c>
      <c r="AG10" s="384">
        <f>AF10+20-Z10</f>
        <v>12</v>
      </c>
      <c r="AH10" s="385">
        <f>IF(Z10=0,"-",(AC10-AD10)*Z10)</f>
        <v>3.1591248135256067</v>
      </c>
      <c r="AI10" s="386">
        <f>RANK(AF10,AF$6:AF$26,0)</f>
        <v>2</v>
      </c>
      <c r="AJ10" s="387">
        <f>SUMIF(C9:W9,5,C10:W10)+SUMIF(C9:W9,3,C10:W10)+SUMIF(C9:W9,10,C10:W10)</f>
        <v>4</v>
      </c>
      <c r="AK10" s="388" t="e">
        <f>IF(OR(#REF!&lt;6,AI10&lt;2),"-",AJ10)</f>
        <v>#REF!</v>
      </c>
      <c r="AL10" s="389" t="e">
        <f>IF(AK10="-","-",RANK(AK10,AK$6:AK$24,0))</f>
        <v>#REF!</v>
      </c>
      <c r="AM10" s="390">
        <f>COUNTIF(D10:X10,"=0,5")</f>
        <v>0</v>
      </c>
      <c r="AN10" s="391">
        <f>RANK(AM10,AM$6:AM$26,0)</f>
        <v>11</v>
      </c>
      <c r="AO10" s="158"/>
      <c r="AP10" s="158"/>
      <c r="AQ10" s="158"/>
      <c r="AR10" s="158"/>
      <c r="AS10" s="158"/>
      <c r="AT10" s="158"/>
      <c r="AU10" s="158"/>
      <c r="AV10" s="158"/>
      <c r="AW10" s="158"/>
      <c r="AX10" s="160"/>
    </row>
    <row r="11" spans="1:50" s="14" customFormat="1" ht="9.75" customHeight="1">
      <c r="A11" s="508">
        <v>4</v>
      </c>
      <c r="B11" s="506" t="s">
        <v>10</v>
      </c>
      <c r="C11" s="117">
        <v>10</v>
      </c>
      <c r="D11" s="28">
        <v>5</v>
      </c>
      <c r="E11" s="30">
        <v>11</v>
      </c>
      <c r="F11" s="35">
        <v>8</v>
      </c>
      <c r="G11" s="35">
        <v>7</v>
      </c>
      <c r="H11" s="86"/>
      <c r="I11" s="35">
        <v>9</v>
      </c>
      <c r="J11" s="43">
        <v>6</v>
      </c>
      <c r="K11" s="30">
        <v>1</v>
      </c>
      <c r="L11" s="28">
        <v>2</v>
      </c>
      <c r="M11" s="27">
        <v>3</v>
      </c>
      <c r="N11" s="343">
        <v>10</v>
      </c>
      <c r="O11" s="30">
        <v>5</v>
      </c>
      <c r="P11" s="28">
        <v>11</v>
      </c>
      <c r="Q11" s="31">
        <v>8</v>
      </c>
      <c r="R11" s="34">
        <v>7</v>
      </c>
      <c r="S11" s="94"/>
      <c r="T11" s="30">
        <v>9</v>
      </c>
      <c r="U11" s="28">
        <v>6</v>
      </c>
      <c r="V11" s="27">
        <v>1</v>
      </c>
      <c r="W11" s="31">
        <v>2</v>
      </c>
      <c r="X11" s="89">
        <v>3</v>
      </c>
      <c r="Y11" s="443"/>
      <c r="Z11" s="392"/>
      <c r="AA11" s="393"/>
      <c r="AB11" s="394"/>
      <c r="AC11" s="395"/>
      <c r="AD11" s="396"/>
      <c r="AE11" s="397"/>
      <c r="AF11" s="398"/>
      <c r="AG11" s="399"/>
      <c r="AH11" s="400"/>
      <c r="AI11" s="401"/>
      <c r="AJ11" s="402"/>
      <c r="AK11" s="403"/>
      <c r="AL11" s="422"/>
      <c r="AM11" s="405"/>
      <c r="AN11" s="406"/>
      <c r="AO11" s="3"/>
      <c r="AP11" s="3"/>
      <c r="AQ11" s="3"/>
      <c r="AR11" s="3"/>
      <c r="AS11" s="3"/>
      <c r="AT11" s="3"/>
      <c r="AU11" s="3"/>
      <c r="AV11" s="3"/>
      <c r="AW11" s="3"/>
      <c r="AX11" s="159"/>
    </row>
    <row r="12" spans="1:50" s="4" customFormat="1" ht="13.5" customHeight="1">
      <c r="A12" s="510">
        <v>3.5714285714285698</v>
      </c>
      <c r="B12" s="506"/>
      <c r="C12" s="132">
        <v>0</v>
      </c>
      <c r="D12" s="60">
        <v>0</v>
      </c>
      <c r="E12" s="126">
        <v>0.5</v>
      </c>
      <c r="F12" s="60">
        <v>0</v>
      </c>
      <c r="G12" s="127">
        <v>0</v>
      </c>
      <c r="H12" s="136"/>
      <c r="I12" s="60">
        <v>1</v>
      </c>
      <c r="J12" s="60">
        <v>0</v>
      </c>
      <c r="K12" s="60">
        <v>0.5</v>
      </c>
      <c r="L12" s="60">
        <v>1</v>
      </c>
      <c r="M12" s="131">
        <v>0</v>
      </c>
      <c r="N12" s="342">
        <v>0</v>
      </c>
      <c r="O12" s="60">
        <v>1</v>
      </c>
      <c r="P12" s="60">
        <v>0.5</v>
      </c>
      <c r="Q12" s="126">
        <v>0</v>
      </c>
      <c r="R12" s="129">
        <v>0</v>
      </c>
      <c r="S12" s="137"/>
      <c r="T12" s="60">
        <v>1</v>
      </c>
      <c r="U12" s="60">
        <v>1</v>
      </c>
      <c r="V12" s="131">
        <v>0.5</v>
      </c>
      <c r="W12" s="126">
        <v>0.5</v>
      </c>
      <c r="X12" s="87">
        <v>0</v>
      </c>
      <c r="Y12" s="442">
        <f t="shared" ref="Y12" si="1">SUM(C12:X12)</f>
        <v>7.5</v>
      </c>
      <c r="Z12" s="377">
        <f>COUNT(C12:X12)</f>
        <v>20</v>
      </c>
      <c r="AA12" s="378">
        <f>Y12+20-Z12</f>
        <v>7.5</v>
      </c>
      <c r="AB12" s="407">
        <f>RANK(Y12,Y$6:Y$26,0)</f>
        <v>8</v>
      </c>
      <c r="AC12" s="380">
        <f>IF(Z12=0,"-",Y12/Z12)</f>
        <v>0.375</v>
      </c>
      <c r="AD12" s="381">
        <v>0.34898060666335157</v>
      </c>
      <c r="AE12" s="382">
        <f>Handicapberegning!Q6</f>
        <v>3.5</v>
      </c>
      <c r="AF12" s="383">
        <f>Y12+AE12</f>
        <v>11</v>
      </c>
      <c r="AG12" s="384">
        <f>AF12+20-Z12</f>
        <v>11</v>
      </c>
      <c r="AH12" s="385">
        <f>IF(Z12=0,"-",(AC12-AD12)*Z12)</f>
        <v>0.52038786673296866</v>
      </c>
      <c r="AI12" s="408">
        <f>RANK(AF12,AF$6:AF$26,0)</f>
        <v>4</v>
      </c>
      <c r="AJ12" s="387">
        <f>SUMIF(C11:W11,5,C12:W12)+SUMIF(C11:W11,3,C12:W12)+SUMIF(C11:W11,10,C12:W12)</f>
        <v>1</v>
      </c>
      <c r="AK12" s="388" t="e">
        <f>IF(OR(#REF!&lt;6,AI12&lt;2),"-",AJ12)</f>
        <v>#REF!</v>
      </c>
      <c r="AL12" s="389" t="e">
        <f>IF(AK12="-","-",RANK(AK12,AK$6:AK$24,0))</f>
        <v>#REF!</v>
      </c>
      <c r="AM12" s="409">
        <f>COUNTIF(D12:X12,"=0,5")</f>
        <v>5</v>
      </c>
      <c r="AN12" s="391">
        <f>RANK(AM12,AM$6:AM$26,0)</f>
        <v>4</v>
      </c>
      <c r="AO12" s="158"/>
      <c r="AP12" s="158"/>
      <c r="AQ12" s="158"/>
      <c r="AR12" s="158"/>
      <c r="AS12" s="158"/>
      <c r="AT12" s="158"/>
      <c r="AU12" s="158"/>
      <c r="AV12" s="158"/>
      <c r="AW12" s="158"/>
      <c r="AX12" s="160"/>
    </row>
    <row r="13" spans="1:50" s="14" customFormat="1" ht="9.9499999999999993" customHeight="1">
      <c r="A13" s="508">
        <v>5</v>
      </c>
      <c r="B13" s="506" t="s">
        <v>87</v>
      </c>
      <c r="C13" s="118">
        <v>3</v>
      </c>
      <c r="D13" s="30">
        <v>4</v>
      </c>
      <c r="E13" s="38">
        <v>2</v>
      </c>
      <c r="F13" s="41">
        <v>7</v>
      </c>
      <c r="G13" s="42">
        <v>6</v>
      </c>
      <c r="H13" s="36">
        <v>1</v>
      </c>
      <c r="I13" s="28">
        <v>11</v>
      </c>
      <c r="J13" s="86"/>
      <c r="K13" s="38">
        <v>8</v>
      </c>
      <c r="L13" s="38">
        <v>9</v>
      </c>
      <c r="M13" s="78">
        <v>10</v>
      </c>
      <c r="N13" s="344">
        <v>3</v>
      </c>
      <c r="O13" s="28">
        <v>4</v>
      </c>
      <c r="P13" s="39">
        <v>2</v>
      </c>
      <c r="Q13" s="42">
        <v>7</v>
      </c>
      <c r="R13" s="40">
        <v>6</v>
      </c>
      <c r="S13" s="33">
        <v>1</v>
      </c>
      <c r="T13" s="30">
        <v>11</v>
      </c>
      <c r="U13" s="86"/>
      <c r="V13" s="78">
        <v>8</v>
      </c>
      <c r="W13" s="28">
        <v>9</v>
      </c>
      <c r="X13" s="90">
        <v>10</v>
      </c>
      <c r="Y13" s="443"/>
      <c r="Z13" s="410"/>
      <c r="AA13" s="393"/>
      <c r="AB13" s="394"/>
      <c r="AC13" s="413"/>
      <c r="AD13" s="414"/>
      <c r="AE13" s="415"/>
      <c r="AF13" s="416"/>
      <c r="AG13" s="417"/>
      <c r="AH13" s="418"/>
      <c r="AI13" s="401"/>
      <c r="AJ13" s="420"/>
      <c r="AK13" s="421"/>
      <c r="AL13" s="422"/>
      <c r="AM13" s="390"/>
      <c r="AN13" s="406"/>
      <c r="AO13" s="3"/>
      <c r="AP13" s="3"/>
      <c r="AQ13" s="3"/>
      <c r="AR13" s="3"/>
      <c r="AS13" s="3"/>
      <c r="AT13" s="3"/>
      <c r="AU13" s="3"/>
      <c r="AV13" s="3"/>
      <c r="AW13" s="3"/>
      <c r="AX13" s="159"/>
    </row>
    <row r="14" spans="1:50" s="4" customFormat="1" ht="13.5" customHeight="1">
      <c r="A14" s="510">
        <v>4.2857142857142803</v>
      </c>
      <c r="B14" s="506"/>
      <c r="C14" s="132">
        <v>0</v>
      </c>
      <c r="D14" s="126">
        <v>1</v>
      </c>
      <c r="E14" s="126">
        <v>1</v>
      </c>
      <c r="F14" s="126">
        <v>1</v>
      </c>
      <c r="G14" s="126">
        <v>1</v>
      </c>
      <c r="H14" s="126">
        <v>0</v>
      </c>
      <c r="I14" s="126">
        <v>0.5</v>
      </c>
      <c r="J14" s="136"/>
      <c r="K14" s="126">
        <v>1</v>
      </c>
      <c r="L14" s="126">
        <v>0.5</v>
      </c>
      <c r="M14" s="126">
        <v>0.5</v>
      </c>
      <c r="N14" s="342">
        <v>0</v>
      </c>
      <c r="O14" s="126">
        <v>0</v>
      </c>
      <c r="P14" s="126">
        <v>0.5</v>
      </c>
      <c r="Q14" s="126">
        <v>0.5</v>
      </c>
      <c r="R14" s="126">
        <v>0.5</v>
      </c>
      <c r="S14" s="126">
        <v>1</v>
      </c>
      <c r="T14" s="126">
        <v>1</v>
      </c>
      <c r="U14" s="136"/>
      <c r="V14" s="126">
        <v>1</v>
      </c>
      <c r="W14" s="126">
        <v>0.5</v>
      </c>
      <c r="X14" s="87">
        <v>0.5</v>
      </c>
      <c r="Y14" s="442">
        <f t="shared" ref="Y14" si="2">SUM(C14:X14)</f>
        <v>12</v>
      </c>
      <c r="Z14" s="377">
        <f>COUNT(C14:X14)</f>
        <v>20</v>
      </c>
      <c r="AA14" s="378">
        <f>Y14+20-Z14</f>
        <v>12</v>
      </c>
      <c r="AB14" s="407">
        <f>RANK(Y14,Y$6:Y$26,0)</f>
        <v>4</v>
      </c>
      <c r="AC14" s="380">
        <f>IF(Z14=0,"-",Y14/Z14)</f>
        <v>0.6</v>
      </c>
      <c r="AD14" s="381">
        <v>0.4649428145201393</v>
      </c>
      <c r="AE14" s="382">
        <f>Handicapberegning!Q7</f>
        <v>1.5</v>
      </c>
      <c r="AF14" s="383">
        <f>Y14+AE14</f>
        <v>13.5</v>
      </c>
      <c r="AG14" s="384">
        <f>AF14+20-Z14</f>
        <v>13.5</v>
      </c>
      <c r="AH14" s="385">
        <f>IF(Z14=0,"-",(AC14-AD14)*Z14)</f>
        <v>2.7011437095972135</v>
      </c>
      <c r="AI14" s="408">
        <f>RANK(AF14,AF$6:AF$26,0)</f>
        <v>1</v>
      </c>
      <c r="AJ14" s="387">
        <f>SUMIF(C13:W13,5,C14:W14)+SUMIF(C13:W13,3,C14:W14)+SUMIF(C13:W13,10,C14:W14)</f>
        <v>0.5</v>
      </c>
      <c r="AK14" s="388" t="e">
        <f>IF(OR(#REF!&lt;6,AI14&lt;2),"-",AJ14)</f>
        <v>#REF!</v>
      </c>
      <c r="AL14" s="389" t="e">
        <f>IF(AK14="-","-",RANK(AK14,AK$6:AK$24,0))</f>
        <v>#REF!</v>
      </c>
      <c r="AM14" s="409">
        <f>COUNTIF(D14:X14,"=0,5")</f>
        <v>8</v>
      </c>
      <c r="AN14" s="391">
        <f>RANK(AM14,AM$6:AM$26,0)</f>
        <v>2</v>
      </c>
      <c r="AO14" s="158"/>
      <c r="AP14" s="158"/>
      <c r="AQ14" s="158"/>
      <c r="AR14" s="158"/>
      <c r="AS14" s="158"/>
      <c r="AT14" s="158"/>
      <c r="AU14" s="158"/>
      <c r="AV14" s="158"/>
      <c r="AW14" s="158"/>
      <c r="AX14" s="160"/>
    </row>
    <row r="15" spans="1:50" s="19" customFormat="1" ht="9.9499999999999993" customHeight="1">
      <c r="A15" s="508">
        <v>6</v>
      </c>
      <c r="B15" s="506" t="s">
        <v>13</v>
      </c>
      <c r="C15" s="119">
        <v>2</v>
      </c>
      <c r="D15" s="100"/>
      <c r="E15" s="38">
        <v>1</v>
      </c>
      <c r="F15" s="31">
        <v>10</v>
      </c>
      <c r="G15" s="41">
        <v>5</v>
      </c>
      <c r="H15" s="33">
        <v>9</v>
      </c>
      <c r="I15" s="42">
        <v>7</v>
      </c>
      <c r="J15" s="32">
        <v>4</v>
      </c>
      <c r="K15" s="30">
        <v>11</v>
      </c>
      <c r="L15" s="30">
        <v>3</v>
      </c>
      <c r="M15" s="29">
        <v>8</v>
      </c>
      <c r="N15" s="345">
        <v>2</v>
      </c>
      <c r="O15" s="99"/>
      <c r="P15" s="39">
        <v>1</v>
      </c>
      <c r="Q15" s="161">
        <v>10</v>
      </c>
      <c r="R15" s="42">
        <v>5</v>
      </c>
      <c r="S15" s="36">
        <v>9</v>
      </c>
      <c r="T15" s="38">
        <v>7</v>
      </c>
      <c r="U15" s="38">
        <v>4</v>
      </c>
      <c r="V15" s="27">
        <v>11</v>
      </c>
      <c r="W15" s="42">
        <v>3</v>
      </c>
      <c r="X15" s="92">
        <v>8</v>
      </c>
      <c r="Y15" s="443"/>
      <c r="Z15" s="392"/>
      <c r="AA15" s="393"/>
      <c r="AB15" s="394"/>
      <c r="AC15" s="395"/>
      <c r="AD15" s="396"/>
      <c r="AE15" s="397"/>
      <c r="AF15" s="398"/>
      <c r="AG15" s="399"/>
      <c r="AH15" s="400"/>
      <c r="AI15" s="401"/>
      <c r="AJ15" s="402"/>
      <c r="AK15" s="403"/>
      <c r="AL15" s="404"/>
      <c r="AM15" s="405"/>
      <c r="AN15" s="423"/>
      <c r="AO15" s="5"/>
      <c r="AP15" s="5"/>
      <c r="AQ15" s="5"/>
      <c r="AR15" s="5"/>
      <c r="AS15" s="5"/>
      <c r="AT15" s="5"/>
      <c r="AU15" s="5"/>
      <c r="AV15" s="5"/>
      <c r="AW15" s="5"/>
      <c r="AX15" s="159"/>
    </row>
    <row r="16" spans="1:50" s="4" customFormat="1" ht="13.5" customHeight="1">
      <c r="A16" s="510">
        <v>5</v>
      </c>
      <c r="B16" s="506"/>
      <c r="C16" s="132">
        <v>1</v>
      </c>
      <c r="D16" s="135"/>
      <c r="E16" s="126">
        <v>0.5</v>
      </c>
      <c r="F16" s="60">
        <v>1</v>
      </c>
      <c r="G16" s="127">
        <v>0</v>
      </c>
      <c r="H16" s="128">
        <v>0.5</v>
      </c>
      <c r="I16" s="60">
        <v>0</v>
      </c>
      <c r="J16" s="60">
        <v>1</v>
      </c>
      <c r="K16" s="60">
        <v>0.5</v>
      </c>
      <c r="L16" s="60">
        <v>0</v>
      </c>
      <c r="M16" s="131">
        <v>0</v>
      </c>
      <c r="N16" s="346">
        <v>1</v>
      </c>
      <c r="O16" s="135"/>
      <c r="P16" s="60">
        <v>1</v>
      </c>
      <c r="Q16" s="347">
        <v>0</v>
      </c>
      <c r="R16" s="162">
        <v>0.5</v>
      </c>
      <c r="S16" s="128">
        <v>1</v>
      </c>
      <c r="T16" s="60">
        <v>0.5</v>
      </c>
      <c r="U16" s="60">
        <v>0</v>
      </c>
      <c r="V16" s="131">
        <v>1</v>
      </c>
      <c r="W16" s="126">
        <v>0</v>
      </c>
      <c r="X16" s="87">
        <v>1</v>
      </c>
      <c r="Y16" s="442">
        <f t="shared" ref="Y16" si="3">SUM(C16:X16)</f>
        <v>10.5</v>
      </c>
      <c r="Z16" s="377">
        <f>COUNT(C16:X16)</f>
        <v>20</v>
      </c>
      <c r="AA16" s="378">
        <f>Y16+20-Z16</f>
        <v>10.5</v>
      </c>
      <c r="AB16" s="379">
        <f>RANK(Y16,Y$6:Y$26,0)</f>
        <v>5</v>
      </c>
      <c r="AC16" s="380">
        <f>IF(Z16=0,"-",Y16/Z16)</f>
        <v>0.52500000000000002</v>
      </c>
      <c r="AD16" s="381">
        <v>0.52620586772749889</v>
      </c>
      <c r="AE16" s="382">
        <f>Handicapberegning!Q8</f>
        <v>-1.5</v>
      </c>
      <c r="AF16" s="383">
        <f>Y16+AE16</f>
        <v>9</v>
      </c>
      <c r="AG16" s="384">
        <f>AF16+20-Z16</f>
        <v>9</v>
      </c>
      <c r="AH16" s="385">
        <f>IF(Z16=0,"-",(AC16-AD16)*Z16)</f>
        <v>-2.4117354549977321E-2</v>
      </c>
      <c r="AI16" s="386">
        <f>RANK(AF16,AF$6:AF$26,0)</f>
        <v>7</v>
      </c>
      <c r="AJ16" s="387">
        <f>SUMIF(C15:W15,5,C16:W16)+SUMIF(C15:W15,3,C16:W16)+SUMIF(C15:W15,10,C16:W16)</f>
        <v>1.5</v>
      </c>
      <c r="AK16" s="388" t="e">
        <f>IF(OR(#REF!&lt;6,AI16&lt;2),"-",AJ16)</f>
        <v>#REF!</v>
      </c>
      <c r="AL16" s="389" t="e">
        <f>IF(AK16="-","-",RANK(AK16,AK$6:AK$24,0))</f>
        <v>#REF!</v>
      </c>
      <c r="AM16" s="409">
        <f>COUNTIF(D16:X16,"=0,5")</f>
        <v>5</v>
      </c>
      <c r="AN16" s="391">
        <f>RANK(AM16,AM$6:AM$26,0)</f>
        <v>4</v>
      </c>
    </row>
    <row r="17" spans="1:40" s="14" customFormat="1" ht="9.9499999999999993" customHeight="1">
      <c r="A17" s="508">
        <v>7</v>
      </c>
      <c r="B17" s="506" t="s">
        <v>6</v>
      </c>
      <c r="C17" s="120">
        <v>11</v>
      </c>
      <c r="D17" s="48">
        <v>2</v>
      </c>
      <c r="E17" s="49">
        <v>9</v>
      </c>
      <c r="F17" s="52">
        <v>5</v>
      </c>
      <c r="G17" s="50">
        <v>4</v>
      </c>
      <c r="H17" s="51">
        <v>8</v>
      </c>
      <c r="I17" s="50">
        <v>6</v>
      </c>
      <c r="J17" s="53">
        <v>3</v>
      </c>
      <c r="K17" s="50">
        <v>10</v>
      </c>
      <c r="L17" s="38">
        <v>1</v>
      </c>
      <c r="M17" s="348"/>
      <c r="N17" s="349">
        <v>11</v>
      </c>
      <c r="O17" s="81">
        <v>2</v>
      </c>
      <c r="P17" s="58">
        <v>9</v>
      </c>
      <c r="Q17" s="80">
        <v>5</v>
      </c>
      <c r="R17" s="79">
        <v>4</v>
      </c>
      <c r="S17" s="55">
        <v>8</v>
      </c>
      <c r="T17" s="56">
        <v>6</v>
      </c>
      <c r="U17" s="48">
        <v>3</v>
      </c>
      <c r="V17" s="57">
        <v>10</v>
      </c>
      <c r="W17" s="54">
        <v>1</v>
      </c>
      <c r="X17" s="113"/>
      <c r="Y17" s="443"/>
      <c r="Z17" s="392"/>
      <c r="AA17" s="393"/>
      <c r="AB17" s="394"/>
      <c r="AC17" s="395"/>
      <c r="AD17" s="396"/>
      <c r="AE17" s="415"/>
      <c r="AF17" s="398"/>
      <c r="AG17" s="399"/>
      <c r="AH17" s="400"/>
      <c r="AI17" s="401"/>
      <c r="AJ17" s="420"/>
      <c r="AK17" s="403"/>
      <c r="AL17" s="404"/>
      <c r="AM17" s="390"/>
      <c r="AN17" s="423"/>
    </row>
    <row r="18" spans="1:40" s="4" customFormat="1" ht="13.5" customHeight="1">
      <c r="A18" s="510">
        <v>5.71428571428571</v>
      </c>
      <c r="B18" s="506"/>
      <c r="C18" s="132">
        <v>1</v>
      </c>
      <c r="D18" s="60">
        <v>1</v>
      </c>
      <c r="E18" s="126">
        <v>1</v>
      </c>
      <c r="F18" s="60">
        <v>0</v>
      </c>
      <c r="G18" s="127">
        <v>1</v>
      </c>
      <c r="H18" s="128">
        <v>1</v>
      </c>
      <c r="I18" s="60">
        <v>1</v>
      </c>
      <c r="J18" s="129">
        <v>0</v>
      </c>
      <c r="K18" s="60">
        <v>1</v>
      </c>
      <c r="L18" s="60">
        <v>1</v>
      </c>
      <c r="M18" s="140"/>
      <c r="N18" s="350">
        <v>0.5</v>
      </c>
      <c r="O18" s="139">
        <v>1</v>
      </c>
      <c r="P18" s="60">
        <v>0</v>
      </c>
      <c r="Q18" s="126">
        <v>0.5</v>
      </c>
      <c r="R18" s="129">
        <v>1</v>
      </c>
      <c r="S18" s="128">
        <v>0</v>
      </c>
      <c r="T18" s="60">
        <v>0.5</v>
      </c>
      <c r="U18" s="60">
        <v>0</v>
      </c>
      <c r="V18" s="131">
        <v>0.5</v>
      </c>
      <c r="W18" s="126">
        <v>0.5</v>
      </c>
      <c r="X18" s="114"/>
      <c r="Y18" s="442">
        <f t="shared" ref="Y18" si="4">SUM(C18:X18)</f>
        <v>12.5</v>
      </c>
      <c r="Z18" s="377">
        <f>COUNT(C18:X18)</f>
        <v>20</v>
      </c>
      <c r="AA18" s="378">
        <f>Y18+20-Z18</f>
        <v>12.5</v>
      </c>
      <c r="AB18" s="379">
        <f>RANK(Y18,Y$6:Y$26,0)</f>
        <v>2</v>
      </c>
      <c r="AC18" s="380">
        <f>IF(Z18=0,"-",Y18/Z18)</f>
        <v>0.625</v>
      </c>
      <c r="AD18" s="381">
        <v>0.66131277971158631</v>
      </c>
      <c r="AE18" s="382">
        <f>Handicapberegning!Q9</f>
        <v>-3</v>
      </c>
      <c r="AF18" s="383">
        <f>Y18+AE18</f>
        <v>9.5</v>
      </c>
      <c r="AG18" s="384">
        <f>AF18+20-Z18</f>
        <v>9.5</v>
      </c>
      <c r="AH18" s="385">
        <f>IF(Z18=0,"-",(AC18-AD18)*Z18)</f>
        <v>-0.72625559423172614</v>
      </c>
      <c r="AI18" s="386">
        <f>RANK(AF18,AF$6:AF$26,0)</f>
        <v>6</v>
      </c>
      <c r="AJ18" s="387">
        <f>SUMIF(C17:W17,5,C18:W18)+SUMIF(C17:W17,3,C18:W18)+SUMIF(C17:W17,10,C18:W18)</f>
        <v>2</v>
      </c>
      <c r="AK18" s="388" t="e">
        <f>IF(OR(#REF!&lt;6,AI18&lt;2),"-",AJ18)</f>
        <v>#REF!</v>
      </c>
      <c r="AL18" s="389" t="e">
        <f>IF(AK18="-","-",RANK(AK18,AK$6:AK$24,0))</f>
        <v>#REF!</v>
      </c>
      <c r="AM18" s="390">
        <f>COUNTIF(D18:X18,"=0,5")</f>
        <v>5</v>
      </c>
      <c r="AN18" s="391">
        <f>RANK(AM18,AM$6:AM$26,0)</f>
        <v>4</v>
      </c>
    </row>
    <row r="19" spans="1:40" s="14" customFormat="1" ht="9.9499999999999993" customHeight="1">
      <c r="A19" s="508">
        <v>8</v>
      </c>
      <c r="B19" s="506" t="s">
        <v>28</v>
      </c>
      <c r="C19" s="120">
        <v>9</v>
      </c>
      <c r="D19" s="25">
        <v>1</v>
      </c>
      <c r="E19" s="25">
        <v>10</v>
      </c>
      <c r="F19" s="25">
        <v>4</v>
      </c>
      <c r="G19" s="31">
        <v>3</v>
      </c>
      <c r="H19" s="47">
        <v>7</v>
      </c>
      <c r="I19" s="124"/>
      <c r="J19" s="27">
        <v>2</v>
      </c>
      <c r="K19" s="21">
        <v>5</v>
      </c>
      <c r="L19" s="21">
        <v>11</v>
      </c>
      <c r="M19" s="27">
        <v>6</v>
      </c>
      <c r="N19" s="351">
        <v>9</v>
      </c>
      <c r="O19" s="20">
        <v>1</v>
      </c>
      <c r="P19" s="20">
        <v>10</v>
      </c>
      <c r="Q19" s="20">
        <v>4</v>
      </c>
      <c r="R19" s="35">
        <v>3</v>
      </c>
      <c r="S19" s="123">
        <v>7</v>
      </c>
      <c r="T19" s="103"/>
      <c r="U19" s="25">
        <v>2</v>
      </c>
      <c r="V19" s="24">
        <v>5</v>
      </c>
      <c r="W19" s="24">
        <v>11</v>
      </c>
      <c r="X19" s="89">
        <v>6</v>
      </c>
      <c r="Y19" s="443"/>
      <c r="Z19" s="410"/>
      <c r="AA19" s="411"/>
      <c r="AB19" s="412"/>
      <c r="AC19" s="413"/>
      <c r="AD19" s="414"/>
      <c r="AE19" s="397"/>
      <c r="AF19" s="416"/>
      <c r="AG19" s="417"/>
      <c r="AH19" s="418"/>
      <c r="AI19" s="419"/>
      <c r="AJ19" s="402"/>
      <c r="AK19" s="421"/>
      <c r="AL19" s="422"/>
      <c r="AM19" s="405"/>
      <c r="AN19" s="406"/>
    </row>
    <row r="20" spans="1:40" s="4" customFormat="1" ht="13.5" customHeight="1">
      <c r="A20" s="510">
        <v>6.4285714285714297</v>
      </c>
      <c r="B20" s="506"/>
      <c r="C20" s="132">
        <v>1</v>
      </c>
      <c r="D20" s="60">
        <v>1</v>
      </c>
      <c r="E20" s="126">
        <v>1</v>
      </c>
      <c r="F20" s="60">
        <v>1</v>
      </c>
      <c r="G20" s="127">
        <v>0</v>
      </c>
      <c r="H20" s="128">
        <v>0</v>
      </c>
      <c r="I20" s="135"/>
      <c r="J20" s="129">
        <v>0</v>
      </c>
      <c r="K20" s="60">
        <v>0</v>
      </c>
      <c r="L20" s="60">
        <v>0.5</v>
      </c>
      <c r="M20" s="131">
        <v>1</v>
      </c>
      <c r="N20" s="342">
        <v>1</v>
      </c>
      <c r="O20" s="60">
        <v>1</v>
      </c>
      <c r="P20" s="60">
        <v>1</v>
      </c>
      <c r="Q20" s="126">
        <v>1</v>
      </c>
      <c r="R20" s="129">
        <v>1</v>
      </c>
      <c r="S20" s="128">
        <v>1</v>
      </c>
      <c r="T20" s="135"/>
      <c r="U20" s="60">
        <v>1</v>
      </c>
      <c r="V20" s="131">
        <v>0</v>
      </c>
      <c r="W20" s="126">
        <v>0</v>
      </c>
      <c r="X20" s="87">
        <v>0</v>
      </c>
      <c r="Y20" s="442">
        <f t="shared" ref="Y20" si="5">SUM(C20:X20)</f>
        <v>12.5</v>
      </c>
      <c r="Z20" s="377">
        <f>COUNT(C20:X20)</f>
        <v>20</v>
      </c>
      <c r="AA20" s="378">
        <f>Y20+20-Z20</f>
        <v>12.5</v>
      </c>
      <c r="AB20" s="379">
        <f>RANK(Y20,Y$6:Y$26,0)</f>
        <v>2</v>
      </c>
      <c r="AC20" s="380">
        <f>IF(Z20=0,"-",Y20/Z20)</f>
        <v>0.625</v>
      </c>
      <c r="AD20" s="381">
        <v>0.58035803083043269</v>
      </c>
      <c r="AE20" s="382">
        <f>Handicapberegning!Q10</f>
        <v>-2.5</v>
      </c>
      <c r="AF20" s="383">
        <f>Y20+AE20</f>
        <v>10</v>
      </c>
      <c r="AG20" s="384">
        <f>AF20+20-Z20</f>
        <v>10</v>
      </c>
      <c r="AH20" s="385">
        <f>IF(Z20=0,"-",(AC20-AD20)*Z20)</f>
        <v>0.89283938339134616</v>
      </c>
      <c r="AI20" s="386">
        <f>RANK(AF20,AF$6:AF$26,0)</f>
        <v>5</v>
      </c>
      <c r="AJ20" s="387">
        <f>SUMIF(C19:W19,5,C20:W20)+SUMIF(C19:W19,3,C20:W20)+SUMIF(C19:W19,10,C20:W20)</f>
        <v>3</v>
      </c>
      <c r="AK20" s="388" t="e">
        <f>IF(OR(#REF!&lt;6,AI20&lt;2),"-",AJ20)</f>
        <v>#REF!</v>
      </c>
      <c r="AL20" s="389" t="e">
        <f>IF(AK20="-","-",RANK(AK20,AK$6:AK$24,0))</f>
        <v>#REF!</v>
      </c>
      <c r="AM20" s="409">
        <f>COUNTIF(D20:X20,"=0,5")</f>
        <v>1</v>
      </c>
      <c r="AN20" s="391">
        <f>RANK(AM20,AM$6:AM$26,0)</f>
        <v>10</v>
      </c>
    </row>
    <row r="21" spans="1:40" s="74" customFormat="1" ht="9.9499999999999993" customHeight="1">
      <c r="A21" s="508">
        <v>9</v>
      </c>
      <c r="B21" s="506" t="s">
        <v>26</v>
      </c>
      <c r="C21" s="119">
        <v>8</v>
      </c>
      <c r="D21" s="30">
        <v>10</v>
      </c>
      <c r="E21" s="28">
        <v>7</v>
      </c>
      <c r="F21" s="35">
        <v>3</v>
      </c>
      <c r="G21" s="35">
        <v>11</v>
      </c>
      <c r="H21" s="36">
        <v>6</v>
      </c>
      <c r="I21" s="31">
        <v>4</v>
      </c>
      <c r="J21" s="44">
        <v>1</v>
      </c>
      <c r="K21" s="103"/>
      <c r="L21" s="28">
        <v>5</v>
      </c>
      <c r="M21" s="27">
        <v>2</v>
      </c>
      <c r="N21" s="344">
        <v>8</v>
      </c>
      <c r="O21" s="28">
        <v>10</v>
      </c>
      <c r="P21" s="30">
        <v>7</v>
      </c>
      <c r="Q21" s="31">
        <v>3</v>
      </c>
      <c r="R21" s="34">
        <v>11</v>
      </c>
      <c r="S21" s="33">
        <v>6</v>
      </c>
      <c r="T21" s="28">
        <v>4</v>
      </c>
      <c r="U21" s="30">
        <v>1</v>
      </c>
      <c r="V21" s="110"/>
      <c r="W21" s="31">
        <v>5</v>
      </c>
      <c r="X21" s="89">
        <v>2</v>
      </c>
      <c r="Y21" s="443"/>
      <c r="Z21" s="392"/>
      <c r="AA21" s="393"/>
      <c r="AB21" s="394"/>
      <c r="AC21" s="395"/>
      <c r="AD21" s="396"/>
      <c r="AE21" s="415"/>
      <c r="AF21" s="398"/>
      <c r="AG21" s="399"/>
      <c r="AH21" s="400"/>
      <c r="AI21" s="401"/>
      <c r="AJ21" s="402"/>
      <c r="AK21" s="403"/>
      <c r="AL21" s="404"/>
      <c r="AM21" s="390"/>
      <c r="AN21" s="423"/>
    </row>
    <row r="22" spans="1:40" s="4" customFormat="1" ht="13.5" customHeight="1">
      <c r="A22" s="510">
        <v>7.1428571428571397</v>
      </c>
      <c r="B22" s="506"/>
      <c r="C22" s="132">
        <v>0</v>
      </c>
      <c r="D22" s="60">
        <v>1</v>
      </c>
      <c r="E22" s="126">
        <v>0</v>
      </c>
      <c r="F22" s="60">
        <v>0</v>
      </c>
      <c r="G22" s="127">
        <v>1</v>
      </c>
      <c r="H22" s="128">
        <v>0.5</v>
      </c>
      <c r="I22" s="60">
        <v>0</v>
      </c>
      <c r="J22" s="129">
        <v>1</v>
      </c>
      <c r="K22" s="135"/>
      <c r="L22" s="60">
        <v>0.5</v>
      </c>
      <c r="M22" s="131">
        <v>1</v>
      </c>
      <c r="N22" s="342">
        <v>0</v>
      </c>
      <c r="O22" s="60">
        <v>1</v>
      </c>
      <c r="P22" s="60">
        <v>1</v>
      </c>
      <c r="Q22" s="126">
        <v>0</v>
      </c>
      <c r="R22" s="129">
        <v>0.5</v>
      </c>
      <c r="S22" s="128">
        <v>0</v>
      </c>
      <c r="T22" s="60">
        <v>0</v>
      </c>
      <c r="U22" s="60">
        <v>1</v>
      </c>
      <c r="V22" s="140"/>
      <c r="W22" s="126">
        <v>0.5</v>
      </c>
      <c r="X22" s="87">
        <v>1</v>
      </c>
      <c r="Y22" s="442">
        <f t="shared" ref="Y22" si="6">SUM(C22:X22)</f>
        <v>10</v>
      </c>
      <c r="Z22" s="377">
        <f>COUNT(C22:X22)</f>
        <v>20</v>
      </c>
      <c r="AA22" s="378">
        <f>Y22+20-Z22</f>
        <v>10</v>
      </c>
      <c r="AB22" s="379">
        <f>RANK(Y22,Y$6:Y$26,0)</f>
        <v>6</v>
      </c>
      <c r="AC22" s="380">
        <f>IF(Z22=0,"-",Y22/Z22)</f>
        <v>0.5</v>
      </c>
      <c r="AD22" s="381">
        <v>0.590750870213824</v>
      </c>
      <c r="AE22" s="382">
        <f>Handicapberegning!Q11</f>
        <v>-2</v>
      </c>
      <c r="AF22" s="383">
        <f>Y22+AE22</f>
        <v>8</v>
      </c>
      <c r="AG22" s="384">
        <f>AF22+20-Z22</f>
        <v>8</v>
      </c>
      <c r="AH22" s="385">
        <f>IF(Z22=0,"-",(AC22-AD22)*Z22)</f>
        <v>-1.81501740427648</v>
      </c>
      <c r="AI22" s="386">
        <f>RANK(AF22,AF$6:AF$26,0)</f>
        <v>9</v>
      </c>
      <c r="AJ22" s="387">
        <f>SUMIF(C21:W21,5,C22:W22)+SUMIF(C21:W21,3,C22:W22)+SUMIF(C21:W21,10,C22:W22)</f>
        <v>3</v>
      </c>
      <c r="AK22" s="388" t="e">
        <f>IF(OR(#REF!&lt;6,AI22&lt;2),"-",AJ22)</f>
        <v>#REF!</v>
      </c>
      <c r="AL22" s="389" t="e">
        <f>IF(AK22="-","-",RANK(AK22,AK$6:AK$24,0))</f>
        <v>#REF!</v>
      </c>
      <c r="AM22" s="390">
        <f>COUNTIF(D22:X22,"=0,5")</f>
        <v>4</v>
      </c>
      <c r="AN22" s="391">
        <f>RANK(AM22,AM$6:AM$26,0)</f>
        <v>8</v>
      </c>
    </row>
    <row r="23" spans="1:40" s="14" customFormat="1" ht="9.9499999999999993" customHeight="1">
      <c r="A23" s="508">
        <v>10</v>
      </c>
      <c r="B23" s="506" t="s">
        <v>29</v>
      </c>
      <c r="C23" s="119">
        <v>4</v>
      </c>
      <c r="D23" s="20">
        <v>9</v>
      </c>
      <c r="E23" s="20">
        <v>8</v>
      </c>
      <c r="F23" s="21">
        <v>6</v>
      </c>
      <c r="G23" s="24">
        <v>1</v>
      </c>
      <c r="H23" s="23">
        <v>3</v>
      </c>
      <c r="I23" s="24">
        <v>2</v>
      </c>
      <c r="J23" s="22">
        <v>11</v>
      </c>
      <c r="K23" s="20">
        <v>7</v>
      </c>
      <c r="L23" s="111"/>
      <c r="M23" s="77">
        <v>5</v>
      </c>
      <c r="N23" s="352">
        <v>4</v>
      </c>
      <c r="O23" s="25">
        <v>9</v>
      </c>
      <c r="P23" s="25">
        <v>8</v>
      </c>
      <c r="Q23" s="24">
        <v>6</v>
      </c>
      <c r="R23" s="45">
        <v>1</v>
      </c>
      <c r="S23" s="26">
        <v>3</v>
      </c>
      <c r="T23" s="20">
        <v>2</v>
      </c>
      <c r="U23" s="20">
        <v>11</v>
      </c>
      <c r="V23" s="25">
        <v>7</v>
      </c>
      <c r="W23" s="106"/>
      <c r="X23" s="88">
        <v>5</v>
      </c>
      <c r="Y23" s="443"/>
      <c r="Z23" s="410"/>
      <c r="AA23" s="411"/>
      <c r="AB23" s="412"/>
      <c r="AC23" s="413"/>
      <c r="AD23" s="414"/>
      <c r="AE23" s="397"/>
      <c r="AF23" s="416"/>
      <c r="AG23" s="417"/>
      <c r="AH23" s="418"/>
      <c r="AI23" s="419"/>
      <c r="AJ23" s="420"/>
      <c r="AK23" s="421"/>
      <c r="AL23" s="422"/>
      <c r="AM23" s="405"/>
      <c r="AN23" s="406"/>
    </row>
    <row r="24" spans="1:40" s="4" customFormat="1" ht="13.5" customHeight="1" thickBot="1">
      <c r="A24" s="511">
        <v>7.8571428571428497</v>
      </c>
      <c r="B24" s="506"/>
      <c r="C24" s="141">
        <v>1</v>
      </c>
      <c r="D24" s="142">
        <v>0</v>
      </c>
      <c r="E24" s="143">
        <v>0</v>
      </c>
      <c r="F24" s="142">
        <v>0</v>
      </c>
      <c r="G24" s="138">
        <v>1</v>
      </c>
      <c r="H24" s="144">
        <v>0</v>
      </c>
      <c r="I24" s="142">
        <v>1</v>
      </c>
      <c r="J24" s="145">
        <v>0.5</v>
      </c>
      <c r="K24" s="142">
        <v>0</v>
      </c>
      <c r="L24" s="112"/>
      <c r="M24" s="146">
        <v>0.5</v>
      </c>
      <c r="N24" s="346">
        <v>1</v>
      </c>
      <c r="O24" s="142">
        <v>0</v>
      </c>
      <c r="P24" s="142">
        <v>0</v>
      </c>
      <c r="Q24" s="126">
        <v>1</v>
      </c>
      <c r="R24" s="142">
        <v>0</v>
      </c>
      <c r="S24" s="142">
        <v>0</v>
      </c>
      <c r="T24" s="142">
        <v>1</v>
      </c>
      <c r="U24" s="142">
        <v>0.5</v>
      </c>
      <c r="V24" s="146">
        <v>0.5</v>
      </c>
      <c r="W24" s="147"/>
      <c r="X24" s="91">
        <v>0.5</v>
      </c>
      <c r="Y24" s="442">
        <f t="shared" ref="Y24" si="7">SUM(C24:X24)</f>
        <v>8.5</v>
      </c>
      <c r="Z24" s="377">
        <f>COUNT(C24:X24)</f>
        <v>20</v>
      </c>
      <c r="AA24" s="378">
        <f>Y24+20-Z24</f>
        <v>8.5</v>
      </c>
      <c r="AB24" s="412">
        <f>RANK(Y24,Y$6:Y$26,0)</f>
        <v>7</v>
      </c>
      <c r="AC24" s="380">
        <f>IF(Z24=0,"-",Y24/Z24)</f>
        <v>0.42499999999999999</v>
      </c>
      <c r="AD24" s="424">
        <v>0.43704624564893096</v>
      </c>
      <c r="AE24" s="382">
        <f>Handicapberegning!Q12</f>
        <v>0</v>
      </c>
      <c r="AF24" s="416">
        <f>Y24+AE24</f>
        <v>8.5</v>
      </c>
      <c r="AG24" s="384">
        <f>AF24+20-Z24</f>
        <v>8.5</v>
      </c>
      <c r="AH24" s="385">
        <f>IF(Z24=0,"-",(AC24-AD24)*Z24)</f>
        <v>-0.24092491297861951</v>
      </c>
      <c r="AI24" s="419">
        <f>RANK(AF24,AF$6:AF$26,0)</f>
        <v>8</v>
      </c>
      <c r="AJ24" s="425">
        <f>SUMIF(C23:W23,5,C24:W24)+SUMIF(C23:W23,3,C24:W24)+SUMIF(C23:W23,10,C24:W24)</f>
        <v>0.5</v>
      </c>
      <c r="AK24" s="426" t="e">
        <f>IF(OR(#REF!&lt;6,AI24&lt;2),"-",AJ24)</f>
        <v>#REF!</v>
      </c>
      <c r="AL24" s="427" t="e">
        <f>IF(AK24="-","-",RANK(AK24,AK$6:AK$24,0))</f>
        <v>#REF!</v>
      </c>
      <c r="AM24" s="409">
        <f>COUNTIF(D24:X24,"=0,5")</f>
        <v>5</v>
      </c>
      <c r="AN24" s="391">
        <f>RANK(AM24,AM$6:AM$26,0)</f>
        <v>4</v>
      </c>
    </row>
    <row r="25" spans="1:40" s="14" customFormat="1" ht="9.9499999999999993" customHeight="1">
      <c r="A25" s="508">
        <v>11</v>
      </c>
      <c r="B25" s="506" t="s">
        <v>15</v>
      </c>
      <c r="C25" s="119">
        <v>7</v>
      </c>
      <c r="D25" s="30">
        <v>3</v>
      </c>
      <c r="E25" s="28">
        <v>4</v>
      </c>
      <c r="F25" s="107"/>
      <c r="G25" s="31">
        <v>9</v>
      </c>
      <c r="H25" s="33">
        <v>2</v>
      </c>
      <c r="I25" s="31">
        <v>5</v>
      </c>
      <c r="J25" s="44">
        <v>10</v>
      </c>
      <c r="K25" s="109">
        <v>6</v>
      </c>
      <c r="L25" s="30">
        <v>8</v>
      </c>
      <c r="M25" s="27">
        <v>1</v>
      </c>
      <c r="N25" s="344">
        <v>7</v>
      </c>
      <c r="O25" s="28">
        <v>3</v>
      </c>
      <c r="P25" s="30">
        <v>4</v>
      </c>
      <c r="Q25" s="108"/>
      <c r="R25" s="37">
        <v>9</v>
      </c>
      <c r="S25" s="36">
        <v>2</v>
      </c>
      <c r="T25" s="35">
        <v>5</v>
      </c>
      <c r="U25" s="30">
        <v>10</v>
      </c>
      <c r="V25" s="30">
        <v>6</v>
      </c>
      <c r="W25" s="35">
        <v>8</v>
      </c>
      <c r="X25" s="89">
        <v>1</v>
      </c>
      <c r="Y25" s="443"/>
      <c r="Z25" s="392"/>
      <c r="AA25" s="393"/>
      <c r="AB25" s="394"/>
      <c r="AC25" s="395"/>
      <c r="AD25" s="376"/>
      <c r="AE25" s="415"/>
      <c r="AF25" s="398"/>
      <c r="AG25" s="399"/>
      <c r="AH25" s="400"/>
      <c r="AI25" s="401"/>
      <c r="AJ25" s="420"/>
      <c r="AK25" s="421"/>
      <c r="AL25" s="422"/>
      <c r="AM25" s="390"/>
      <c r="AN25" s="423"/>
    </row>
    <row r="26" spans="1:40" s="85" customFormat="1" ht="13.5" customHeight="1" thickBot="1">
      <c r="A26" s="509">
        <v>7.8571428571428497</v>
      </c>
      <c r="B26" s="507"/>
      <c r="C26" s="148">
        <v>0</v>
      </c>
      <c r="D26" s="62">
        <v>0</v>
      </c>
      <c r="E26" s="149">
        <v>0.5</v>
      </c>
      <c r="F26" s="150"/>
      <c r="G26" s="151">
        <v>0</v>
      </c>
      <c r="H26" s="152">
        <v>0.5</v>
      </c>
      <c r="I26" s="62">
        <v>0.5</v>
      </c>
      <c r="J26" s="153">
        <v>0.5</v>
      </c>
      <c r="K26" s="62">
        <v>0.5</v>
      </c>
      <c r="L26" s="62">
        <v>0.5</v>
      </c>
      <c r="M26" s="155">
        <v>0.5</v>
      </c>
      <c r="N26" s="353">
        <v>0.5</v>
      </c>
      <c r="O26" s="62">
        <v>0</v>
      </c>
      <c r="P26" s="62">
        <v>0.5</v>
      </c>
      <c r="Q26" s="154"/>
      <c r="R26" s="153">
        <v>0.5</v>
      </c>
      <c r="S26" s="152">
        <v>0</v>
      </c>
      <c r="T26" s="62">
        <v>0</v>
      </c>
      <c r="U26" s="62">
        <v>0.5</v>
      </c>
      <c r="V26" s="155">
        <v>0</v>
      </c>
      <c r="W26" s="149">
        <v>1</v>
      </c>
      <c r="X26" s="93">
        <v>0.5</v>
      </c>
      <c r="Y26" s="444">
        <f t="shared" ref="Y26" si="8">SUM(C26:X26)</f>
        <v>7</v>
      </c>
      <c r="Z26" s="428">
        <f>COUNT(C26:X26)</f>
        <v>20</v>
      </c>
      <c r="AA26" s="429">
        <f>Y26+20-Z26</f>
        <v>7</v>
      </c>
      <c r="AB26" s="430">
        <f>RANK(Y26,Y$6:Y$26,0)</f>
        <v>9</v>
      </c>
      <c r="AC26" s="431">
        <f>IF(Z26=0,"-",Y26/Z26)</f>
        <v>0.35</v>
      </c>
      <c r="AD26" s="432">
        <v>0.30193933366484338</v>
      </c>
      <c r="AE26" s="433">
        <f>Handicapberegning!Q13</f>
        <v>5</v>
      </c>
      <c r="AF26" s="434">
        <f>Y26+AE26</f>
        <v>12</v>
      </c>
      <c r="AG26" s="435">
        <f>AF26+20-Z26</f>
        <v>12</v>
      </c>
      <c r="AH26" s="436">
        <f>IF(Z26=0,"-",(AC26-AD26)*Z26)</f>
        <v>0.96121332670313198</v>
      </c>
      <c r="AI26" s="437">
        <f>RANK(AF26,AF$6:AF$26,0)</f>
        <v>2</v>
      </c>
      <c r="AJ26" s="425">
        <f>SUMIF(C25:W25,5,C26:W26)+SUMIF(C25:W25,3,C26:W26)+SUMIF(C25:W25,10,C26:W26)</f>
        <v>1.5</v>
      </c>
      <c r="AK26" s="426" t="e">
        <f>IF(OR(#REF!&lt;6,AI26&lt;2),"-",AJ26)</f>
        <v>#REF!</v>
      </c>
      <c r="AL26" s="427" t="e">
        <f>IF(AK26="-","-",RANK(AK26,AK$6:AK$24,0))</f>
        <v>#REF!</v>
      </c>
      <c r="AM26" s="438">
        <f>COUNTIF(D26:X26,"=0,5")</f>
        <v>12</v>
      </c>
      <c r="AN26" s="439">
        <f>RANK(AM26,AM$6:AM$26,0)</f>
        <v>1</v>
      </c>
    </row>
    <row r="27" spans="1:40" s="6" customFormat="1" ht="18" customHeight="1">
      <c r="A27" s="542" t="str">
        <f>IF(SUM(Z5:Z26)/2-SUM(C37:X37)=0,"","OBS: Pointfejl!")</f>
        <v/>
      </c>
      <c r="B27" s="542"/>
      <c r="C27" s="197"/>
      <c r="D27" s="197"/>
      <c r="E27" s="197"/>
      <c r="F27" s="197"/>
      <c r="G27" s="197"/>
      <c r="H27" s="197"/>
      <c r="I27" s="197"/>
      <c r="J27" s="198"/>
      <c r="K27" s="197"/>
      <c r="L27" s="197"/>
      <c r="M27" s="197"/>
      <c r="N27" s="197"/>
      <c r="O27" s="199"/>
      <c r="P27" s="197"/>
      <c r="Q27" s="197"/>
      <c r="R27" s="197"/>
      <c r="S27" s="197"/>
      <c r="T27" s="199"/>
      <c r="U27" s="197"/>
      <c r="V27" s="197"/>
      <c r="W27" s="197"/>
      <c r="X27" s="198"/>
      <c r="Y27" s="200"/>
      <c r="Z27" s="200"/>
      <c r="AA27" s="200"/>
      <c r="AB27" s="200"/>
      <c r="AC27" s="201"/>
      <c r="AD27" s="202"/>
      <c r="AE27" s="203"/>
      <c r="AF27" s="204"/>
      <c r="AG27" s="203"/>
      <c r="AH27" s="205"/>
      <c r="AI27" s="200"/>
      <c r="AJ27" s="12"/>
      <c r="AK27" s="12"/>
      <c r="AL27" s="12"/>
    </row>
    <row r="28" spans="1:40" s="6" customFormat="1" ht="27" customHeight="1">
      <c r="A28" s="326" t="s">
        <v>50</v>
      </c>
      <c r="B28" s="327"/>
      <c r="C28" s="206"/>
      <c r="D28" s="207"/>
      <c r="E28" s="259"/>
      <c r="F28" s="260"/>
      <c r="G28" s="261"/>
      <c r="H28" s="261"/>
      <c r="I28" s="261"/>
      <c r="J28" s="261"/>
      <c r="K28" s="261"/>
      <c r="L28" s="262"/>
      <c r="M28" s="262"/>
      <c r="N28" s="262"/>
      <c r="O28" s="208"/>
      <c r="P28" s="208"/>
      <c r="Q28" s="208"/>
      <c r="R28" s="209"/>
      <c r="S28" s="198"/>
      <c r="T28" s="210"/>
      <c r="U28" s="200"/>
      <c r="V28" s="200"/>
      <c r="W28" s="198"/>
      <c r="X28" s="198"/>
      <c r="Y28" s="211"/>
      <c r="Z28" s="198"/>
      <c r="AA28" s="198"/>
      <c r="AB28" s="198"/>
      <c r="AC28" s="201"/>
      <c r="AD28" s="202"/>
      <c r="AE28" s="212"/>
      <c r="AF28" s="213"/>
      <c r="AG28" s="212"/>
      <c r="AH28" s="214"/>
      <c r="AI28" s="215"/>
      <c r="AJ28" s="46"/>
      <c r="AK28" s="46"/>
      <c r="AL28" s="12"/>
    </row>
    <row r="29" spans="1:40" s="6" customFormat="1" ht="15.75" customHeight="1">
      <c r="A29" s="257"/>
      <c r="B29" s="233"/>
      <c r="C29" s="216"/>
      <c r="D29" s="217"/>
      <c r="E29" s="259"/>
      <c r="F29" s="263"/>
      <c r="G29" s="264"/>
      <c r="H29" s="264"/>
      <c r="I29" s="264"/>
      <c r="J29" s="264"/>
      <c r="K29" s="265"/>
      <c r="L29" s="265"/>
      <c r="M29" s="265"/>
      <c r="N29" s="266"/>
      <c r="O29" s="199"/>
      <c r="P29" s="197"/>
      <c r="Q29" s="197"/>
      <c r="R29" s="218"/>
      <c r="S29" s="219"/>
      <c r="T29" s="220"/>
      <c r="U29" s="197"/>
      <c r="V29" s="197"/>
      <c r="W29" s="197"/>
      <c r="X29" s="198"/>
      <c r="Y29" s="200"/>
      <c r="Z29" s="200"/>
      <c r="AA29" s="200"/>
      <c r="AB29" s="200"/>
      <c r="AC29" s="201"/>
      <c r="AD29" s="202"/>
      <c r="AE29" s="203"/>
      <c r="AF29" s="204"/>
      <c r="AG29" s="203"/>
      <c r="AH29" s="205"/>
      <c r="AI29" s="200"/>
      <c r="AJ29" s="12"/>
      <c r="AK29" s="12"/>
      <c r="AL29" s="12"/>
    </row>
    <row r="30" spans="1:40" s="6" customFormat="1" ht="15.75" customHeight="1">
      <c r="A30" s="257"/>
      <c r="B30" s="233"/>
      <c r="C30" s="216"/>
      <c r="D30" s="217"/>
      <c r="E30" s="259"/>
      <c r="F30" s="263"/>
      <c r="G30" s="264"/>
      <c r="H30" s="264"/>
      <c r="I30" s="264"/>
      <c r="J30" s="264"/>
      <c r="K30" s="265"/>
      <c r="L30" s="265"/>
      <c r="M30" s="265"/>
      <c r="N30" s="266"/>
      <c r="O30" s="199"/>
      <c r="P30" s="197"/>
      <c r="Q30" s="197"/>
      <c r="R30" s="218"/>
      <c r="S30" s="219"/>
      <c r="T30" s="220"/>
      <c r="U30" s="197"/>
      <c r="V30" s="197"/>
      <c r="W30" s="197"/>
      <c r="X30" s="198"/>
      <c r="Y30" s="200"/>
      <c r="Z30" s="200"/>
      <c r="AA30" s="200"/>
      <c r="AB30" s="200"/>
      <c r="AC30" s="201"/>
      <c r="AD30" s="202"/>
      <c r="AE30" s="203"/>
      <c r="AF30" s="204"/>
      <c r="AG30" s="203"/>
      <c r="AH30" s="205"/>
      <c r="AI30" s="200"/>
      <c r="AJ30" s="12"/>
      <c r="AK30" s="12"/>
      <c r="AL30" s="12"/>
    </row>
    <row r="31" spans="1:40" s="194" customFormat="1" ht="19.149999999999999" customHeight="1">
      <c r="A31" s="221" t="s">
        <v>19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2"/>
      <c r="S31" s="222"/>
      <c r="T31" s="222"/>
      <c r="U31" s="222"/>
      <c r="V31" s="222"/>
      <c r="W31" s="222"/>
      <c r="X31" s="222"/>
      <c r="Y31" s="223"/>
      <c r="Z31" s="223"/>
      <c r="AA31" s="223"/>
      <c r="AB31" s="223"/>
      <c r="AC31" s="224"/>
      <c r="AD31" s="225"/>
      <c r="AE31" s="226"/>
      <c r="AF31" s="227"/>
      <c r="AG31" s="228"/>
      <c r="AH31" s="229"/>
      <c r="AI31" s="223"/>
      <c r="AJ31" s="193"/>
      <c r="AK31" s="193"/>
      <c r="AL31" s="193"/>
    </row>
    <row r="32" spans="1:40" s="194" customFormat="1" ht="18.600000000000001" customHeight="1">
      <c r="A32" s="221" t="s">
        <v>51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2"/>
      <c r="S32" s="222"/>
      <c r="T32" s="222"/>
      <c r="U32" s="222"/>
      <c r="V32" s="222"/>
      <c r="W32" s="222"/>
      <c r="X32" s="222"/>
      <c r="Y32" s="223"/>
      <c r="Z32" s="223"/>
      <c r="AA32" s="223"/>
      <c r="AB32" s="223"/>
      <c r="AC32" s="224"/>
      <c r="AD32" s="225"/>
      <c r="AE32" s="226"/>
      <c r="AF32" s="227"/>
      <c r="AG32" s="228"/>
      <c r="AH32" s="229"/>
      <c r="AI32" s="223"/>
      <c r="AJ32" s="193"/>
      <c r="AK32" s="193"/>
      <c r="AL32" s="193"/>
    </row>
    <row r="33" spans="1:38" s="194" customFormat="1" ht="20.45" customHeight="1">
      <c r="A33" s="221" t="s">
        <v>65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30"/>
      <c r="S33" s="231"/>
      <c r="T33" s="231"/>
      <c r="U33" s="231"/>
      <c r="V33" s="231"/>
      <c r="W33" s="231"/>
      <c r="X33" s="231"/>
      <c r="Y33" s="224" t="s">
        <v>47</v>
      </c>
      <c r="Z33" s="224"/>
      <c r="AA33" s="223"/>
      <c r="AB33" s="223"/>
      <c r="AC33" s="224"/>
      <c r="AD33" s="225"/>
      <c r="AE33" s="228"/>
      <c r="AF33" s="232"/>
      <c r="AG33" s="228"/>
      <c r="AH33" s="229"/>
      <c r="AI33" s="223"/>
      <c r="AJ33" s="193"/>
      <c r="AK33" s="193"/>
      <c r="AL33" s="193"/>
    </row>
    <row r="34" spans="1:38" s="194" customFormat="1" ht="12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30"/>
      <c r="S34" s="231"/>
      <c r="T34" s="231"/>
      <c r="U34" s="231"/>
      <c r="V34" s="231"/>
      <c r="W34" s="231"/>
      <c r="X34" s="231"/>
      <c r="Y34" s="224"/>
      <c r="Z34" s="224"/>
      <c r="AA34" s="223"/>
      <c r="AB34" s="223"/>
      <c r="AC34" s="224"/>
      <c r="AD34" s="225"/>
      <c r="AE34" s="228"/>
      <c r="AF34" s="272"/>
      <c r="AG34" s="228"/>
      <c r="AH34" s="229"/>
      <c r="AI34" s="223"/>
      <c r="AJ34" s="193"/>
      <c r="AK34" s="193"/>
      <c r="AL34" s="193"/>
    </row>
    <row r="35" spans="1:38" ht="18" thickBot="1">
      <c r="A35" s="257"/>
      <c r="B35" s="195"/>
      <c r="C35" s="216" t="s">
        <v>34</v>
      </c>
      <c r="D35" s="216"/>
      <c r="E35" s="216"/>
      <c r="F35" s="233"/>
      <c r="G35" s="233"/>
      <c r="H35" s="233"/>
      <c r="I35" s="233"/>
      <c r="J35" s="233"/>
      <c r="K35" s="233"/>
      <c r="L35" s="233"/>
      <c r="M35" s="233"/>
      <c r="N35" s="233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34"/>
      <c r="Z35" s="234"/>
      <c r="AA35" s="235"/>
      <c r="AB35" s="235"/>
      <c r="AC35" s="236"/>
      <c r="AD35" s="237"/>
      <c r="AE35" s="238"/>
      <c r="AF35" s="239"/>
      <c r="AG35" s="238"/>
      <c r="AH35" s="240"/>
      <c r="AI35" s="235"/>
    </row>
    <row r="36" spans="1:38" ht="18.75">
      <c r="A36" s="257"/>
      <c r="B36" s="196"/>
      <c r="C36" s="216" t="s">
        <v>32</v>
      </c>
      <c r="D36" s="217"/>
      <c r="E36" s="241"/>
      <c r="F36" s="241"/>
      <c r="G36" s="241"/>
      <c r="H36" s="241"/>
      <c r="I36" s="241"/>
      <c r="J36" s="241"/>
      <c r="K36" s="242"/>
      <c r="L36" s="242"/>
      <c r="M36" s="242"/>
      <c r="N36" s="242"/>
      <c r="O36" s="242"/>
      <c r="P36" s="216"/>
      <c r="Q36" s="216"/>
      <c r="R36" s="216"/>
      <c r="S36" s="242"/>
      <c r="T36" s="242"/>
      <c r="U36" s="243"/>
      <c r="V36" s="243"/>
      <c r="W36" s="243"/>
      <c r="X36" s="217"/>
      <c r="Y36" s="244"/>
      <c r="Z36" s="244"/>
      <c r="AA36" s="245"/>
      <c r="AB36" s="245"/>
      <c r="AC36" s="236"/>
      <c r="AD36" s="237"/>
      <c r="AE36" s="246"/>
      <c r="AF36" s="247"/>
      <c r="AG36" s="246"/>
      <c r="AH36" s="240"/>
      <c r="AI36" s="235"/>
    </row>
    <row r="37" spans="1:38" s="190" customFormat="1" ht="15.75" hidden="1">
      <c r="A37" s="258"/>
      <c r="B37" s="192" t="s">
        <v>35</v>
      </c>
      <c r="C37" s="248">
        <f>SUM(C26,C24,C22,C20,C18,C16,C14,C12,C10,C8,C6)</f>
        <v>5</v>
      </c>
      <c r="D37" s="248">
        <f t="shared" ref="D37:X37" si="9">SUM(D26,D24,D22,D20,D18,D16,D14,D12,D10,D8,D6)</f>
        <v>5</v>
      </c>
      <c r="E37" s="248">
        <f t="shared" si="9"/>
        <v>5</v>
      </c>
      <c r="F37" s="248">
        <f t="shared" si="9"/>
        <v>5</v>
      </c>
      <c r="G37" s="248">
        <f t="shared" si="9"/>
        <v>5</v>
      </c>
      <c r="H37" s="248">
        <f t="shared" si="9"/>
        <v>5</v>
      </c>
      <c r="I37" s="248">
        <f t="shared" si="9"/>
        <v>5</v>
      </c>
      <c r="J37" s="248">
        <f t="shared" si="9"/>
        <v>5</v>
      </c>
      <c r="K37" s="248">
        <f t="shared" si="9"/>
        <v>5</v>
      </c>
      <c r="L37" s="248">
        <f t="shared" si="9"/>
        <v>5</v>
      </c>
      <c r="M37" s="248">
        <f t="shared" si="9"/>
        <v>5</v>
      </c>
      <c r="N37" s="248">
        <f t="shared" si="9"/>
        <v>5</v>
      </c>
      <c r="O37" s="248">
        <f t="shared" si="9"/>
        <v>5</v>
      </c>
      <c r="P37" s="248">
        <f t="shared" si="9"/>
        <v>5</v>
      </c>
      <c r="Q37" s="248">
        <f t="shared" si="9"/>
        <v>5</v>
      </c>
      <c r="R37" s="248">
        <f t="shared" si="9"/>
        <v>5</v>
      </c>
      <c r="S37" s="248">
        <f t="shared" si="9"/>
        <v>5</v>
      </c>
      <c r="T37" s="248">
        <f t="shared" si="9"/>
        <v>5</v>
      </c>
      <c r="U37" s="248">
        <f t="shared" si="9"/>
        <v>5</v>
      </c>
      <c r="V37" s="248">
        <f t="shared" si="9"/>
        <v>5</v>
      </c>
      <c r="W37" s="248">
        <f t="shared" si="9"/>
        <v>5</v>
      </c>
      <c r="X37" s="248">
        <f t="shared" si="9"/>
        <v>5</v>
      </c>
      <c r="Y37" s="249">
        <f>SUM(Y6:Y36)</f>
        <v>110</v>
      </c>
      <c r="Z37" s="248">
        <f>SUM(Z6:Z36)/2</f>
        <v>110</v>
      </c>
      <c r="AA37" s="250"/>
      <c r="AB37" s="250"/>
      <c r="AC37" s="251"/>
      <c r="AD37" s="252"/>
      <c r="AE37" s="253"/>
      <c r="AF37" s="253"/>
      <c r="AG37" s="253"/>
      <c r="AH37" s="253"/>
      <c r="AI37" s="251"/>
      <c r="AJ37" s="191"/>
      <c r="AK37" s="191"/>
      <c r="AL37" s="191"/>
    </row>
    <row r="38" spans="1:38" ht="18.75">
      <c r="A38" s="257"/>
      <c r="B38" s="364"/>
      <c r="C38" s="216" t="s">
        <v>68</v>
      </c>
      <c r="D38" s="217"/>
      <c r="E38" s="241"/>
      <c r="F38" s="241"/>
      <c r="G38" s="241"/>
      <c r="H38" s="241"/>
      <c r="I38" s="241"/>
      <c r="J38" s="241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3"/>
      <c r="V38" s="243"/>
      <c r="W38" s="243"/>
      <c r="X38" s="217"/>
      <c r="Y38" s="254"/>
      <c r="Z38" s="255"/>
      <c r="AA38" s="235"/>
      <c r="AB38" s="235"/>
      <c r="AC38" s="236"/>
      <c r="AD38" s="237"/>
      <c r="AE38" s="246"/>
      <c r="AF38" s="247"/>
      <c r="AG38" s="246"/>
      <c r="AH38" s="240"/>
      <c r="AI38" s="235"/>
    </row>
    <row r="39" spans="1:38">
      <c r="A39" s="257"/>
      <c r="B39" s="233"/>
      <c r="C39" s="216"/>
      <c r="D39" s="217"/>
      <c r="E39" s="217"/>
      <c r="F39" s="256"/>
      <c r="G39" s="256"/>
      <c r="H39" s="256"/>
      <c r="I39" s="256"/>
      <c r="J39" s="256"/>
      <c r="K39" s="256"/>
      <c r="L39" s="256"/>
      <c r="M39" s="256"/>
      <c r="N39" s="256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44"/>
      <c r="Z39" s="244"/>
      <c r="AA39" s="245"/>
      <c r="AB39" s="245"/>
      <c r="AC39" s="236"/>
      <c r="AD39" s="237"/>
      <c r="AE39" s="246"/>
      <c r="AF39" s="247"/>
      <c r="AG39" s="246"/>
      <c r="AH39" s="240"/>
      <c r="AI39" s="235"/>
    </row>
    <row r="40" spans="1:38">
      <c r="A40" s="257"/>
      <c r="B40" s="233"/>
      <c r="C40" s="216"/>
      <c r="D40" s="216"/>
      <c r="E40" s="216"/>
      <c r="F40" s="233"/>
      <c r="G40" s="233"/>
      <c r="H40" s="233"/>
      <c r="I40" s="233"/>
      <c r="J40" s="233"/>
      <c r="K40" s="233"/>
      <c r="L40" s="233"/>
      <c r="M40" s="233"/>
      <c r="N40" s="233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34"/>
      <c r="Z40" s="234"/>
      <c r="AA40" s="235"/>
      <c r="AB40" s="235"/>
      <c r="AC40" s="236"/>
      <c r="AD40" s="237"/>
      <c r="AE40" s="238"/>
      <c r="AF40" s="239"/>
      <c r="AG40" s="238"/>
      <c r="AH40" s="240"/>
      <c r="AI40" s="235"/>
    </row>
    <row r="41" spans="1:38">
      <c r="A41" s="257"/>
      <c r="B41" s="233"/>
      <c r="C41" s="216"/>
      <c r="D41" s="216"/>
      <c r="E41" s="216"/>
      <c r="F41" s="233"/>
      <c r="G41" s="233"/>
      <c r="H41" s="233"/>
      <c r="I41" s="233"/>
      <c r="J41" s="233"/>
      <c r="K41" s="233"/>
      <c r="L41" s="233"/>
      <c r="M41" s="233"/>
      <c r="N41" s="233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4"/>
      <c r="Z41" s="234"/>
      <c r="AA41" s="235"/>
      <c r="AB41" s="235"/>
      <c r="AC41" s="236"/>
      <c r="AD41" s="237"/>
      <c r="AE41" s="238"/>
      <c r="AF41" s="239"/>
      <c r="AG41" s="238"/>
      <c r="AH41" s="240"/>
      <c r="AI41" s="235"/>
    </row>
    <row r="42" spans="1:38">
      <c r="A42" s="257"/>
      <c r="B42" s="233"/>
      <c r="C42" s="216"/>
      <c r="D42" s="216"/>
      <c r="E42" s="216"/>
      <c r="F42" s="233"/>
      <c r="G42" s="233"/>
      <c r="H42" s="233"/>
      <c r="I42" s="233"/>
      <c r="J42" s="233"/>
      <c r="K42" s="233"/>
      <c r="L42" s="233"/>
      <c r="M42" s="233"/>
      <c r="N42" s="233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34"/>
      <c r="Z42" s="234"/>
      <c r="AA42" s="235"/>
      <c r="AB42" s="235"/>
      <c r="AC42" s="236"/>
      <c r="AD42" s="237"/>
      <c r="AE42" s="238"/>
      <c r="AF42" s="239"/>
      <c r="AG42" s="238"/>
      <c r="AH42" s="240"/>
      <c r="AI42" s="235"/>
    </row>
  </sheetData>
  <mergeCells count="46">
    <mergeCell ref="AM1:AM4"/>
    <mergeCell ref="AN1:AN4"/>
    <mergeCell ref="A27:B27"/>
    <mergeCell ref="AJ1:AL1"/>
    <mergeCell ref="N1:X1"/>
    <mergeCell ref="B7:B8"/>
    <mergeCell ref="A1:B1"/>
    <mergeCell ref="C1:K1"/>
    <mergeCell ref="A2:B2"/>
    <mergeCell ref="A3:B3"/>
    <mergeCell ref="AL2:AL4"/>
    <mergeCell ref="AJ2:AJ4"/>
    <mergeCell ref="AA1:AA4"/>
    <mergeCell ref="AF1:AF4"/>
    <mergeCell ref="AC1:AC4"/>
    <mergeCell ref="AK2:AK4"/>
    <mergeCell ref="AH1:AH4"/>
    <mergeCell ref="AI1:AI4"/>
    <mergeCell ref="AD1:AD4"/>
    <mergeCell ref="AE1:AE4"/>
    <mergeCell ref="AB1:AB4"/>
    <mergeCell ref="AG1:AG4"/>
    <mergeCell ref="Z1:Z4"/>
    <mergeCell ref="Y1:Y4"/>
    <mergeCell ref="A13:A14"/>
    <mergeCell ref="A9:A10"/>
    <mergeCell ref="B9:B10"/>
    <mergeCell ref="A7:A8"/>
    <mergeCell ref="B13:B14"/>
    <mergeCell ref="A4:B4"/>
    <mergeCell ref="B5:B6"/>
    <mergeCell ref="A5:A6"/>
    <mergeCell ref="B25:B26"/>
    <mergeCell ref="A25:A26"/>
    <mergeCell ref="B11:B12"/>
    <mergeCell ref="B23:B24"/>
    <mergeCell ref="B15:B16"/>
    <mergeCell ref="B17:B18"/>
    <mergeCell ref="B19:B20"/>
    <mergeCell ref="A11:A12"/>
    <mergeCell ref="B21:B22"/>
    <mergeCell ref="A23:A24"/>
    <mergeCell ref="A15:A16"/>
    <mergeCell ref="A17:A18"/>
    <mergeCell ref="A19:A20"/>
    <mergeCell ref="A21:A22"/>
  </mergeCells>
  <phoneticPr fontId="0" type="noConversion"/>
  <dataValidations count="1">
    <dataValidation type="decimal" allowBlank="1" showInputMessage="1" showErrorMessage="1" sqref="K27:W27 N29:Q30 R29:W31 C5:I27 J5:X15 J16:T16 V16:X16 J17:X26">
      <formula1>-1</formula1>
      <formula2>20</formula2>
    </dataValidation>
  </dataValidations>
  <pageMargins left="0.39370078740157483" right="0.19" top="0.72" bottom="0.39370078740157483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2" zoomScale="120" zoomScaleNormal="120" workbookViewId="0">
      <selection activeCell="T10" sqref="T10"/>
    </sheetView>
  </sheetViews>
  <sheetFormatPr defaultColWidth="9.140625" defaultRowHeight="12.75"/>
  <cols>
    <col min="1" max="1" width="5.85546875" style="167" customWidth="1"/>
    <col min="2" max="2" width="10" style="163" customWidth="1"/>
    <col min="3" max="3" width="9.140625" style="168"/>
    <col min="4" max="7" width="9.140625" style="167"/>
    <col min="8" max="8" width="9.140625" style="166"/>
    <col min="9" max="11" width="7.140625" style="164" customWidth="1"/>
    <col min="12" max="12" width="6.42578125" style="164" customWidth="1"/>
    <col min="13" max="13" width="6.42578125" style="163" customWidth="1"/>
    <col min="14" max="14" width="7.85546875" style="163" customWidth="1"/>
    <col min="15" max="15" width="8.7109375" style="163" customWidth="1"/>
    <col min="16" max="16" width="6.42578125" style="163" customWidth="1"/>
    <col min="17" max="17" width="9.140625" style="165"/>
    <col min="18" max="18" width="9.140625" style="164"/>
    <col min="19" max="16384" width="9.140625" style="163"/>
  </cols>
  <sheetData>
    <row r="1" spans="1:18" s="297" customFormat="1" ht="21" customHeight="1">
      <c r="A1" s="298"/>
      <c r="B1" s="570" t="s">
        <v>72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295"/>
      <c r="Q1" s="295"/>
      <c r="R1" s="296"/>
    </row>
    <row r="2" spans="1:18" ht="161.44999999999999" customHeight="1" thickBot="1">
      <c r="B2" s="283"/>
      <c r="C2" s="283" t="s">
        <v>43</v>
      </c>
      <c r="D2" s="284" t="s">
        <v>42</v>
      </c>
      <c r="E2" s="284" t="s">
        <v>41</v>
      </c>
      <c r="F2" s="284" t="s">
        <v>40</v>
      </c>
      <c r="G2" s="285" t="s">
        <v>39</v>
      </c>
      <c r="H2" s="285" t="s">
        <v>38</v>
      </c>
      <c r="I2" s="285" t="s">
        <v>45</v>
      </c>
      <c r="J2" s="285" t="s">
        <v>44</v>
      </c>
      <c r="K2" s="285" t="s">
        <v>66</v>
      </c>
      <c r="L2" s="371" t="s">
        <v>37</v>
      </c>
      <c r="M2" s="371" t="s">
        <v>73</v>
      </c>
      <c r="N2" s="374" t="s">
        <v>67</v>
      </c>
      <c r="O2" s="371" t="s">
        <v>78</v>
      </c>
      <c r="P2" s="371" t="s">
        <v>69</v>
      </c>
      <c r="Q2" s="372" t="s">
        <v>70</v>
      </c>
      <c r="R2" s="373" t="s">
        <v>71</v>
      </c>
    </row>
    <row r="3" spans="1:18" ht="16.899999999999999" customHeight="1">
      <c r="A3" s="448">
        <v>1</v>
      </c>
      <c r="B3" s="286" t="s">
        <v>9</v>
      </c>
      <c r="C3" s="287">
        <v>0.5</v>
      </c>
      <c r="D3" s="288">
        <v>0.5</v>
      </c>
      <c r="E3" s="288">
        <v>0.5</v>
      </c>
      <c r="F3" s="288">
        <v>0.3611111111111111</v>
      </c>
      <c r="G3" s="288">
        <v>0.52500000000000002</v>
      </c>
      <c r="H3" s="289">
        <v>0.42499999999999999</v>
      </c>
      <c r="I3" s="289">
        <v>0.45</v>
      </c>
      <c r="J3" s="289">
        <v>0.27777777777777779</v>
      </c>
      <c r="K3" s="289"/>
      <c r="L3" s="289">
        <f>SUM(F3:J3)/5</f>
        <v>0.40777777777777774</v>
      </c>
      <c r="M3" s="288">
        <f t="shared" ref="M3:M13" si="0">L3*5.5/L$14</f>
        <v>0.41073656590537905</v>
      </c>
      <c r="N3" s="452">
        <f>M3*20</f>
        <v>8.2147313181075816</v>
      </c>
      <c r="O3" s="456">
        <f>M3*2*20/2</f>
        <v>8.2147313181075816</v>
      </c>
      <c r="P3" s="459">
        <f t="shared" ref="P3:P13" si="1">10-O3</f>
        <v>1.7852686818924184</v>
      </c>
      <c r="Q3" s="501">
        <f>IF(P3&lt;0,-MROUND(-P3,0.5),MROUND(P3,0.5))</f>
        <v>2</v>
      </c>
      <c r="R3" s="445">
        <v>1</v>
      </c>
    </row>
    <row r="4" spans="1:18" ht="16.899999999999999" customHeight="1">
      <c r="A4" s="449">
        <v>2</v>
      </c>
      <c r="B4" s="290" t="s">
        <v>8</v>
      </c>
      <c r="C4" s="174">
        <v>0.44444444444444442</v>
      </c>
      <c r="D4" s="173">
        <v>0.3611111111111111</v>
      </c>
      <c r="E4" s="173">
        <v>0.3611111111111111</v>
      </c>
      <c r="F4" s="173">
        <v>0.16666666666666666</v>
      </c>
      <c r="G4" s="173">
        <v>0.32500000000000001</v>
      </c>
      <c r="H4" s="175">
        <v>0.45</v>
      </c>
      <c r="I4" s="175">
        <v>0.42499999999999999</v>
      </c>
      <c r="J4" s="175">
        <v>0.27777777777777779</v>
      </c>
      <c r="K4" s="175"/>
      <c r="L4" s="175">
        <f>SUM(F4:J4)/5</f>
        <v>0.3288888888888889</v>
      </c>
      <c r="M4" s="173">
        <f t="shared" si="0"/>
        <v>0.33127526841414773</v>
      </c>
      <c r="N4" s="453">
        <f t="shared" ref="N4:N13" si="2">M4*20</f>
        <v>6.6255053682829548</v>
      </c>
      <c r="O4" s="457">
        <f t="shared" ref="O4:O13" si="3">M4*2*20/2</f>
        <v>6.6255053682829548</v>
      </c>
      <c r="P4" s="460">
        <f t="shared" si="1"/>
        <v>3.3744946317170452</v>
      </c>
      <c r="Q4" s="502">
        <f t="shared" ref="Q4:Q13" si="4">IF(P4&lt;0,-MROUND(-P4,0.5),MROUND(P4,0.5))</f>
        <v>3.5</v>
      </c>
      <c r="R4" s="446">
        <v>3</v>
      </c>
    </row>
    <row r="5" spans="1:18" ht="16.899999999999999" customHeight="1">
      <c r="A5" s="449">
        <v>3</v>
      </c>
      <c r="B5" s="290" t="s">
        <v>7</v>
      </c>
      <c r="C5" s="174">
        <v>0.86111111111111116</v>
      </c>
      <c r="D5" s="173">
        <v>0.80555555555555558</v>
      </c>
      <c r="E5" s="173">
        <v>0.72222222222222221</v>
      </c>
      <c r="F5" s="173">
        <v>0.83333333333333337</v>
      </c>
      <c r="G5" s="173">
        <v>0.8</v>
      </c>
      <c r="H5" s="175">
        <v>0.82499999999999996</v>
      </c>
      <c r="I5" s="175">
        <v>0.97499999999999998</v>
      </c>
      <c r="J5" s="175">
        <v>0.76315789473684215</v>
      </c>
      <c r="K5" s="175"/>
      <c r="L5" s="175">
        <f>SUM(F5:J5)/5</f>
        <v>0.83929824561403499</v>
      </c>
      <c r="M5" s="173">
        <f t="shared" si="0"/>
        <v>0.8453880960668293</v>
      </c>
      <c r="N5" s="453">
        <f t="shared" si="2"/>
        <v>16.907761921336586</v>
      </c>
      <c r="O5" s="457">
        <f t="shared" si="3"/>
        <v>16.907761921336586</v>
      </c>
      <c r="P5" s="460">
        <f t="shared" si="1"/>
        <v>-6.9077619213365864</v>
      </c>
      <c r="Q5" s="502">
        <f t="shared" si="4"/>
        <v>-7</v>
      </c>
      <c r="R5" s="446">
        <v>-6.5</v>
      </c>
    </row>
    <row r="6" spans="1:18" ht="16.899999999999999" customHeight="1">
      <c r="A6" s="449">
        <v>4</v>
      </c>
      <c r="B6" s="290" t="s">
        <v>10</v>
      </c>
      <c r="C6" s="174">
        <v>0.25</v>
      </c>
      <c r="D6" s="173">
        <v>0.41666666666666669</v>
      </c>
      <c r="E6" s="173">
        <v>0.3611111111111111</v>
      </c>
      <c r="F6" s="173">
        <v>0.44444444444444398</v>
      </c>
      <c r="G6" s="173">
        <v>0.3</v>
      </c>
      <c r="H6" s="175">
        <v>0.32500000000000001</v>
      </c>
      <c r="I6" s="175">
        <v>0.25</v>
      </c>
      <c r="J6" s="175">
        <v>0.25</v>
      </c>
      <c r="K6" s="175"/>
      <c r="L6" s="175">
        <f>SUM(F6:J6)/5</f>
        <v>0.31388888888888877</v>
      </c>
      <c r="M6" s="173">
        <f t="shared" si="0"/>
        <v>0.31616643015877266</v>
      </c>
      <c r="N6" s="453">
        <f t="shared" si="2"/>
        <v>6.3233286031754528</v>
      </c>
      <c r="O6" s="457">
        <f t="shared" si="3"/>
        <v>6.3233286031754528</v>
      </c>
      <c r="P6" s="460">
        <f t="shared" si="1"/>
        <v>3.6766713968245472</v>
      </c>
      <c r="Q6" s="502">
        <f t="shared" si="4"/>
        <v>3.5</v>
      </c>
      <c r="R6" s="446">
        <v>3.5</v>
      </c>
    </row>
    <row r="7" spans="1:18" ht="16.899999999999999" customHeight="1">
      <c r="A7" s="449">
        <v>5</v>
      </c>
      <c r="B7" s="290" t="s">
        <v>75</v>
      </c>
      <c r="C7" s="174">
        <v>0.47222222222222221</v>
      </c>
      <c r="D7" s="173">
        <v>0.5</v>
      </c>
      <c r="E7" s="173">
        <v>0.3888888888888889</v>
      </c>
      <c r="F7" s="173">
        <v>0.5</v>
      </c>
      <c r="G7" s="173">
        <v>0.5</v>
      </c>
      <c r="H7" s="175">
        <v>0.2</v>
      </c>
      <c r="I7" s="175">
        <v>0.5</v>
      </c>
      <c r="J7" s="175"/>
      <c r="K7" s="175"/>
      <c r="L7" s="175">
        <f>SUM(E7:I7)/5</f>
        <v>0.41777777777777769</v>
      </c>
      <c r="M7" s="173">
        <f t="shared" si="0"/>
        <v>0.42080912474229565</v>
      </c>
      <c r="N7" s="453">
        <f t="shared" si="2"/>
        <v>8.4161824948459127</v>
      </c>
      <c r="O7" s="457">
        <f t="shared" si="3"/>
        <v>8.4161824948459127</v>
      </c>
      <c r="P7" s="460">
        <f t="shared" si="1"/>
        <v>1.5838175051540873</v>
      </c>
      <c r="Q7" s="502">
        <f t="shared" si="4"/>
        <v>1.5</v>
      </c>
      <c r="R7" s="446">
        <v>1.5</v>
      </c>
    </row>
    <row r="8" spans="1:18" ht="16.899999999999999" customHeight="1">
      <c r="A8" s="449">
        <v>6</v>
      </c>
      <c r="B8" s="290" t="s">
        <v>13</v>
      </c>
      <c r="C8" s="174">
        <v>0.58333333333333337</v>
      </c>
      <c r="D8" s="173">
        <v>0.55555555555555558</v>
      </c>
      <c r="E8" s="173">
        <v>0.5</v>
      </c>
      <c r="F8" s="173">
        <v>0.58333333333333337</v>
      </c>
      <c r="G8" s="173">
        <v>0.45</v>
      </c>
      <c r="H8" s="175">
        <v>0.52631578947368418</v>
      </c>
      <c r="I8" s="175">
        <v>0.52500000000000002</v>
      </c>
      <c r="J8" s="175">
        <v>0.75</v>
      </c>
      <c r="K8" s="175"/>
      <c r="L8" s="175">
        <f t="shared" ref="L8:L13" si="5">SUM(F8:J8)/5</f>
        <v>0.56692982456140351</v>
      </c>
      <c r="M8" s="173">
        <f t="shared" si="0"/>
        <v>0.57104340142975729</v>
      </c>
      <c r="N8" s="453">
        <f t="shared" si="2"/>
        <v>11.420868028595146</v>
      </c>
      <c r="O8" s="457">
        <f t="shared" si="3"/>
        <v>11.420868028595146</v>
      </c>
      <c r="P8" s="460">
        <f t="shared" si="1"/>
        <v>-1.4208680285951463</v>
      </c>
      <c r="Q8" s="502">
        <f t="shared" si="4"/>
        <v>-1.5</v>
      </c>
      <c r="R8" s="446">
        <v>-0.5</v>
      </c>
    </row>
    <row r="9" spans="1:18" ht="16.899999999999999" customHeight="1">
      <c r="A9" s="449">
        <v>7</v>
      </c>
      <c r="B9" s="290" t="s">
        <v>6</v>
      </c>
      <c r="C9" s="174">
        <v>0.72222222222222221</v>
      </c>
      <c r="D9" s="173">
        <v>0.61111111111111116</v>
      </c>
      <c r="E9" s="173">
        <v>0.75</v>
      </c>
      <c r="F9" s="173">
        <v>0.75</v>
      </c>
      <c r="G9" s="173">
        <v>0.52500000000000002</v>
      </c>
      <c r="H9" s="175">
        <v>0.72499999999999998</v>
      </c>
      <c r="I9" s="175">
        <v>0.55000000000000004</v>
      </c>
      <c r="J9" s="175">
        <v>0.63157894736842102</v>
      </c>
      <c r="K9" s="175"/>
      <c r="L9" s="175">
        <f t="shared" si="5"/>
        <v>0.63631578947368417</v>
      </c>
      <c r="M9" s="173">
        <f t="shared" si="0"/>
        <v>0.64093282283327546</v>
      </c>
      <c r="N9" s="453">
        <f t="shared" si="2"/>
        <v>12.81865645666551</v>
      </c>
      <c r="O9" s="457">
        <f t="shared" si="3"/>
        <v>12.81865645666551</v>
      </c>
      <c r="P9" s="460">
        <f t="shared" si="1"/>
        <v>-2.8186564566655097</v>
      </c>
      <c r="Q9" s="502">
        <f t="shared" si="4"/>
        <v>-3</v>
      </c>
      <c r="R9" s="446">
        <v>-3</v>
      </c>
    </row>
    <row r="10" spans="1:18" ht="16.899999999999999" customHeight="1">
      <c r="A10" s="449">
        <v>8</v>
      </c>
      <c r="B10" s="290" t="s">
        <v>11</v>
      </c>
      <c r="C10" s="174">
        <v>0.3611111111111111</v>
      </c>
      <c r="D10" s="173">
        <v>0.55555555555555558</v>
      </c>
      <c r="E10" s="173">
        <v>0.72222222222222221</v>
      </c>
      <c r="F10" s="173">
        <v>0.58333333333333337</v>
      </c>
      <c r="G10" s="173">
        <v>0.72499999999999998</v>
      </c>
      <c r="H10" s="175">
        <v>0.67500000000000004</v>
      </c>
      <c r="I10" s="175">
        <v>0.6</v>
      </c>
      <c r="J10" s="175">
        <v>0.52777777777777779</v>
      </c>
      <c r="K10" s="175"/>
      <c r="L10" s="175">
        <f t="shared" si="5"/>
        <v>0.62222222222222223</v>
      </c>
      <c r="M10" s="173">
        <f t="shared" si="0"/>
        <v>0.62673699429703633</v>
      </c>
      <c r="N10" s="453">
        <f t="shared" si="2"/>
        <v>12.534739885940727</v>
      </c>
      <c r="O10" s="457">
        <f t="shared" si="3"/>
        <v>12.534739885940727</v>
      </c>
      <c r="P10" s="460">
        <f t="shared" si="1"/>
        <v>-2.5347398859407271</v>
      </c>
      <c r="Q10" s="502">
        <f t="shared" si="4"/>
        <v>-2.5</v>
      </c>
      <c r="R10" s="446">
        <v>-3</v>
      </c>
    </row>
    <row r="11" spans="1:18" ht="16.899999999999999" customHeight="1">
      <c r="A11" s="449">
        <v>9</v>
      </c>
      <c r="B11" s="290" t="s">
        <v>74</v>
      </c>
      <c r="C11" s="176" t="s">
        <v>36</v>
      </c>
      <c r="D11" s="175">
        <v>0.71875</v>
      </c>
      <c r="E11" s="175">
        <v>0.5</v>
      </c>
      <c r="F11" s="175">
        <v>0.5</v>
      </c>
      <c r="G11" s="173">
        <v>0.625</v>
      </c>
      <c r="H11" s="175">
        <v>0.63157894736842102</v>
      </c>
      <c r="I11" s="175">
        <v>0.55000000000000004</v>
      </c>
      <c r="J11" s="175">
        <v>0.63888888888888884</v>
      </c>
      <c r="K11" s="175"/>
      <c r="L11" s="175">
        <f t="shared" si="5"/>
        <v>0.589093567251462</v>
      </c>
      <c r="M11" s="173">
        <f t="shared" si="0"/>
        <v>0.5933679616589469</v>
      </c>
      <c r="N11" s="453">
        <f t="shared" si="2"/>
        <v>11.867359233178938</v>
      </c>
      <c r="O11" s="457">
        <f t="shared" si="3"/>
        <v>11.867359233178938</v>
      </c>
      <c r="P11" s="460">
        <f t="shared" si="1"/>
        <v>-1.8673592331789379</v>
      </c>
      <c r="Q11" s="502">
        <f t="shared" si="4"/>
        <v>-2</v>
      </c>
      <c r="R11" s="446">
        <v>-1</v>
      </c>
    </row>
    <row r="12" spans="1:18" ht="16.899999999999999" customHeight="1">
      <c r="A12" s="449">
        <v>10</v>
      </c>
      <c r="B12" s="290" t="s">
        <v>12</v>
      </c>
      <c r="C12" s="174">
        <v>0.3611111111111111</v>
      </c>
      <c r="D12" s="173">
        <v>0.30555555555555558</v>
      </c>
      <c r="E12" s="173">
        <v>0.5</v>
      </c>
      <c r="F12" s="173">
        <v>0.52777777777777779</v>
      </c>
      <c r="G12" s="173">
        <v>0.52500000000000002</v>
      </c>
      <c r="H12" s="175">
        <v>0.57894736842105265</v>
      </c>
      <c r="I12" s="175">
        <v>0.375</v>
      </c>
      <c r="J12" s="175">
        <v>0.5</v>
      </c>
      <c r="K12" s="175"/>
      <c r="L12" s="175">
        <f t="shared" si="5"/>
        <v>0.50134502923976609</v>
      </c>
      <c r="M12" s="173">
        <f t="shared" si="0"/>
        <v>0.50498273046132447</v>
      </c>
      <c r="N12" s="453">
        <f t="shared" si="2"/>
        <v>10.099654609226489</v>
      </c>
      <c r="O12" s="457">
        <f t="shared" si="3"/>
        <v>10.099654609226489</v>
      </c>
      <c r="P12" s="460">
        <f t="shared" si="1"/>
        <v>-9.9654609226488944E-2</v>
      </c>
      <c r="Q12" s="502">
        <f t="shared" si="4"/>
        <v>0</v>
      </c>
      <c r="R12" s="446">
        <v>0</v>
      </c>
    </row>
    <row r="13" spans="1:18" ht="16.899999999999999" customHeight="1" thickBot="1">
      <c r="A13" s="450">
        <v>11</v>
      </c>
      <c r="B13" s="291" t="s">
        <v>15</v>
      </c>
      <c r="C13" s="292">
        <v>0.44444444444444442</v>
      </c>
      <c r="D13" s="293">
        <v>0.3888888888888889</v>
      </c>
      <c r="E13" s="293">
        <v>0.25</v>
      </c>
      <c r="F13" s="293">
        <v>0.25</v>
      </c>
      <c r="G13" s="293">
        <v>0.2</v>
      </c>
      <c r="H13" s="294">
        <v>0.18421052631578946</v>
      </c>
      <c r="I13" s="294">
        <v>0.3</v>
      </c>
      <c r="J13" s="294">
        <v>0.25</v>
      </c>
      <c r="K13" s="294"/>
      <c r="L13" s="294">
        <f t="shared" si="5"/>
        <v>0.23684210526315788</v>
      </c>
      <c r="M13" s="293">
        <f t="shared" si="0"/>
        <v>0.23856060403223653</v>
      </c>
      <c r="N13" s="454">
        <f t="shared" si="2"/>
        <v>4.7712120806447302</v>
      </c>
      <c r="O13" s="458">
        <f t="shared" si="3"/>
        <v>4.7712120806447302</v>
      </c>
      <c r="P13" s="461">
        <f t="shared" si="1"/>
        <v>5.2287879193552698</v>
      </c>
      <c r="Q13" s="503">
        <f t="shared" si="4"/>
        <v>5</v>
      </c>
      <c r="R13" s="447">
        <v>5.5</v>
      </c>
    </row>
    <row r="14" spans="1:18" ht="12.75" customHeight="1">
      <c r="B14" s="172"/>
      <c r="C14" s="169"/>
      <c r="H14" s="171" t="s">
        <v>35</v>
      </c>
      <c r="K14" s="163"/>
      <c r="L14" s="171">
        <f t="shared" ref="L14:Q14" si="6">SUM(L3:L13)</f>
        <v>5.4603801169590627</v>
      </c>
      <c r="M14" s="171">
        <f t="shared" si="6"/>
        <v>5.5000000000000009</v>
      </c>
      <c r="N14" s="455">
        <f t="shared" si="6"/>
        <v>110.00000000000001</v>
      </c>
      <c r="O14" s="451">
        <f t="shared" si="6"/>
        <v>110.00000000000001</v>
      </c>
      <c r="P14" s="375">
        <f t="shared" si="6"/>
        <v>-2.8421709430404007E-14</v>
      </c>
      <c r="Q14" s="299">
        <f t="shared" si="6"/>
        <v>-0.5</v>
      </c>
      <c r="R14" s="299">
        <f>SUM(R3:R13)</f>
        <v>0.5</v>
      </c>
    </row>
    <row r="15" spans="1:18" ht="12.75" customHeight="1">
      <c r="B15" s="170" t="s">
        <v>77</v>
      </c>
      <c r="R15" s="163"/>
    </row>
    <row r="16" spans="1:18" ht="20.25" customHeight="1">
      <c r="B16" s="170" t="s">
        <v>76</v>
      </c>
      <c r="C16" s="169"/>
      <c r="R16" s="163"/>
    </row>
    <row r="18" spans="2:18" ht="12.75" customHeight="1">
      <c r="B18" s="500" t="s">
        <v>86</v>
      </c>
      <c r="R18" s="163"/>
    </row>
    <row r="19" spans="2:18" ht="12.75" customHeight="1">
      <c r="R19" s="163"/>
    </row>
    <row r="20" spans="2:18" ht="12.75" customHeight="1">
      <c r="R20" s="163"/>
    </row>
    <row r="21" spans="2:18" ht="12.75" customHeight="1">
      <c r="R21" s="163"/>
    </row>
    <row r="22" spans="2:18" ht="12.75" customHeight="1">
      <c r="R22" s="163"/>
    </row>
    <row r="23" spans="2:18" ht="12.75" customHeight="1">
      <c r="R23" s="163"/>
    </row>
    <row r="24" spans="2:18" ht="12.75" customHeight="1">
      <c r="R24" s="163"/>
    </row>
    <row r="25" spans="2:18" ht="12.75" customHeight="1">
      <c r="R25" s="163"/>
    </row>
    <row r="26" spans="2:18">
      <c r="R26" s="163"/>
    </row>
    <row r="27" spans="2:18">
      <c r="R27" s="163"/>
    </row>
  </sheetData>
  <mergeCells count="1">
    <mergeCell ref="B1:O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2"/>
  <sheetViews>
    <sheetView workbookViewId="0">
      <selection activeCell="P31" sqref="P31"/>
    </sheetView>
  </sheetViews>
  <sheetFormatPr defaultColWidth="3.85546875" defaultRowHeight="17.25"/>
  <cols>
    <col min="1" max="1" width="3" style="7" customWidth="1"/>
    <col min="2" max="2" width="14.5703125" style="8" customWidth="1"/>
    <col min="3" max="5" width="4.85546875" style="11" customWidth="1"/>
    <col min="6" max="14" width="4.85546875" style="8" customWidth="1"/>
    <col min="15" max="24" width="4.85546875" style="11" customWidth="1"/>
    <col min="25" max="25" width="5.28515625" style="9" customWidth="1"/>
    <col min="26" max="26" width="4.7109375" style="9" customWidth="1"/>
    <col min="27" max="27" width="5.7109375" style="10" customWidth="1"/>
    <col min="28" max="28" width="5" style="10" customWidth="1"/>
    <col min="29" max="29" width="6" style="64" customWidth="1"/>
    <col min="30" max="30" width="5.28515625" style="97" customWidth="1"/>
    <col min="31" max="31" width="5.42578125" style="156" customWidth="1"/>
    <col min="32" max="32" width="5.5703125" style="157" customWidth="1"/>
    <col min="33" max="33" width="5.7109375" style="156" customWidth="1"/>
    <col min="34" max="34" width="4.7109375" style="67" customWidth="1"/>
    <col min="35" max="35" width="5.140625" style="10" customWidth="1"/>
    <col min="36" max="36" width="4.85546875" style="10" hidden="1" customWidth="1"/>
    <col min="37" max="38" width="5" style="10" hidden="1" customWidth="1"/>
    <col min="39" max="40" width="5" style="11" customWidth="1"/>
    <col min="41" max="256" width="3.85546875" style="11"/>
    <col min="257" max="257" width="3" style="11" customWidth="1"/>
    <col min="258" max="258" width="14.5703125" style="11" customWidth="1"/>
    <col min="259" max="280" width="4.85546875" style="11" customWidth="1"/>
    <col min="281" max="281" width="5.28515625" style="11" customWidth="1"/>
    <col min="282" max="282" width="4.7109375" style="11" customWidth="1"/>
    <col min="283" max="283" width="5.7109375" style="11" customWidth="1"/>
    <col min="284" max="284" width="5" style="11" customWidth="1"/>
    <col min="285" max="285" width="6" style="11" customWidth="1"/>
    <col min="286" max="286" width="5.28515625" style="11" customWidth="1"/>
    <col min="287" max="287" width="5.42578125" style="11" customWidth="1"/>
    <col min="288" max="288" width="5.5703125" style="11" customWidth="1"/>
    <col min="289" max="289" width="5.7109375" style="11" customWidth="1"/>
    <col min="290" max="290" width="4.7109375" style="11" customWidth="1"/>
    <col min="291" max="291" width="5.140625" style="11" customWidth="1"/>
    <col min="292" max="294" width="0" style="11" hidden="1" customWidth="1"/>
    <col min="295" max="296" width="5" style="11" customWidth="1"/>
    <col min="297" max="512" width="3.85546875" style="11"/>
    <col min="513" max="513" width="3" style="11" customWidth="1"/>
    <col min="514" max="514" width="14.5703125" style="11" customWidth="1"/>
    <col min="515" max="536" width="4.85546875" style="11" customWidth="1"/>
    <col min="537" max="537" width="5.28515625" style="11" customWidth="1"/>
    <col min="538" max="538" width="4.7109375" style="11" customWidth="1"/>
    <col min="539" max="539" width="5.7109375" style="11" customWidth="1"/>
    <col min="540" max="540" width="5" style="11" customWidth="1"/>
    <col min="541" max="541" width="6" style="11" customWidth="1"/>
    <col min="542" max="542" width="5.28515625" style="11" customWidth="1"/>
    <col min="543" max="543" width="5.42578125" style="11" customWidth="1"/>
    <col min="544" max="544" width="5.5703125" style="11" customWidth="1"/>
    <col min="545" max="545" width="5.7109375" style="11" customWidth="1"/>
    <col min="546" max="546" width="4.7109375" style="11" customWidth="1"/>
    <col min="547" max="547" width="5.140625" style="11" customWidth="1"/>
    <col min="548" max="550" width="0" style="11" hidden="1" customWidth="1"/>
    <col min="551" max="552" width="5" style="11" customWidth="1"/>
    <col min="553" max="768" width="3.85546875" style="11"/>
    <col min="769" max="769" width="3" style="11" customWidth="1"/>
    <col min="770" max="770" width="14.5703125" style="11" customWidth="1"/>
    <col min="771" max="792" width="4.85546875" style="11" customWidth="1"/>
    <col min="793" max="793" width="5.28515625" style="11" customWidth="1"/>
    <col min="794" max="794" width="4.7109375" style="11" customWidth="1"/>
    <col min="795" max="795" width="5.7109375" style="11" customWidth="1"/>
    <col min="796" max="796" width="5" style="11" customWidth="1"/>
    <col min="797" max="797" width="6" style="11" customWidth="1"/>
    <col min="798" max="798" width="5.28515625" style="11" customWidth="1"/>
    <col min="799" max="799" width="5.42578125" style="11" customWidth="1"/>
    <col min="800" max="800" width="5.5703125" style="11" customWidth="1"/>
    <col min="801" max="801" width="5.7109375" style="11" customWidth="1"/>
    <col min="802" max="802" width="4.7109375" style="11" customWidth="1"/>
    <col min="803" max="803" width="5.140625" style="11" customWidth="1"/>
    <col min="804" max="806" width="0" style="11" hidden="1" customWidth="1"/>
    <col min="807" max="808" width="5" style="11" customWidth="1"/>
    <col min="809" max="1024" width="3.85546875" style="11"/>
    <col min="1025" max="1025" width="3" style="11" customWidth="1"/>
    <col min="1026" max="1026" width="14.5703125" style="11" customWidth="1"/>
    <col min="1027" max="1048" width="4.85546875" style="11" customWidth="1"/>
    <col min="1049" max="1049" width="5.28515625" style="11" customWidth="1"/>
    <col min="1050" max="1050" width="4.7109375" style="11" customWidth="1"/>
    <col min="1051" max="1051" width="5.7109375" style="11" customWidth="1"/>
    <col min="1052" max="1052" width="5" style="11" customWidth="1"/>
    <col min="1053" max="1053" width="6" style="11" customWidth="1"/>
    <col min="1054" max="1054" width="5.28515625" style="11" customWidth="1"/>
    <col min="1055" max="1055" width="5.42578125" style="11" customWidth="1"/>
    <col min="1056" max="1056" width="5.5703125" style="11" customWidth="1"/>
    <col min="1057" max="1057" width="5.7109375" style="11" customWidth="1"/>
    <col min="1058" max="1058" width="4.7109375" style="11" customWidth="1"/>
    <col min="1059" max="1059" width="5.140625" style="11" customWidth="1"/>
    <col min="1060" max="1062" width="0" style="11" hidden="1" customWidth="1"/>
    <col min="1063" max="1064" width="5" style="11" customWidth="1"/>
    <col min="1065" max="1280" width="3.85546875" style="11"/>
    <col min="1281" max="1281" width="3" style="11" customWidth="1"/>
    <col min="1282" max="1282" width="14.5703125" style="11" customWidth="1"/>
    <col min="1283" max="1304" width="4.85546875" style="11" customWidth="1"/>
    <col min="1305" max="1305" width="5.28515625" style="11" customWidth="1"/>
    <col min="1306" max="1306" width="4.7109375" style="11" customWidth="1"/>
    <col min="1307" max="1307" width="5.7109375" style="11" customWidth="1"/>
    <col min="1308" max="1308" width="5" style="11" customWidth="1"/>
    <col min="1309" max="1309" width="6" style="11" customWidth="1"/>
    <col min="1310" max="1310" width="5.28515625" style="11" customWidth="1"/>
    <col min="1311" max="1311" width="5.42578125" style="11" customWidth="1"/>
    <col min="1312" max="1312" width="5.5703125" style="11" customWidth="1"/>
    <col min="1313" max="1313" width="5.7109375" style="11" customWidth="1"/>
    <col min="1314" max="1314" width="4.7109375" style="11" customWidth="1"/>
    <col min="1315" max="1315" width="5.140625" style="11" customWidth="1"/>
    <col min="1316" max="1318" width="0" style="11" hidden="1" customWidth="1"/>
    <col min="1319" max="1320" width="5" style="11" customWidth="1"/>
    <col min="1321" max="1536" width="3.85546875" style="11"/>
    <col min="1537" max="1537" width="3" style="11" customWidth="1"/>
    <col min="1538" max="1538" width="14.5703125" style="11" customWidth="1"/>
    <col min="1539" max="1560" width="4.85546875" style="11" customWidth="1"/>
    <col min="1561" max="1561" width="5.28515625" style="11" customWidth="1"/>
    <col min="1562" max="1562" width="4.7109375" style="11" customWidth="1"/>
    <col min="1563" max="1563" width="5.7109375" style="11" customWidth="1"/>
    <col min="1564" max="1564" width="5" style="11" customWidth="1"/>
    <col min="1565" max="1565" width="6" style="11" customWidth="1"/>
    <col min="1566" max="1566" width="5.28515625" style="11" customWidth="1"/>
    <col min="1567" max="1567" width="5.42578125" style="11" customWidth="1"/>
    <col min="1568" max="1568" width="5.5703125" style="11" customWidth="1"/>
    <col min="1569" max="1569" width="5.7109375" style="11" customWidth="1"/>
    <col min="1570" max="1570" width="4.7109375" style="11" customWidth="1"/>
    <col min="1571" max="1571" width="5.140625" style="11" customWidth="1"/>
    <col min="1572" max="1574" width="0" style="11" hidden="1" customWidth="1"/>
    <col min="1575" max="1576" width="5" style="11" customWidth="1"/>
    <col min="1577" max="1792" width="3.85546875" style="11"/>
    <col min="1793" max="1793" width="3" style="11" customWidth="1"/>
    <col min="1794" max="1794" width="14.5703125" style="11" customWidth="1"/>
    <col min="1795" max="1816" width="4.85546875" style="11" customWidth="1"/>
    <col min="1817" max="1817" width="5.28515625" style="11" customWidth="1"/>
    <col min="1818" max="1818" width="4.7109375" style="11" customWidth="1"/>
    <col min="1819" max="1819" width="5.7109375" style="11" customWidth="1"/>
    <col min="1820" max="1820" width="5" style="11" customWidth="1"/>
    <col min="1821" max="1821" width="6" style="11" customWidth="1"/>
    <col min="1822" max="1822" width="5.28515625" style="11" customWidth="1"/>
    <col min="1823" max="1823" width="5.42578125" style="11" customWidth="1"/>
    <col min="1824" max="1824" width="5.5703125" style="11" customWidth="1"/>
    <col min="1825" max="1825" width="5.7109375" style="11" customWidth="1"/>
    <col min="1826" max="1826" width="4.7109375" style="11" customWidth="1"/>
    <col min="1827" max="1827" width="5.140625" style="11" customWidth="1"/>
    <col min="1828" max="1830" width="0" style="11" hidden="1" customWidth="1"/>
    <col min="1831" max="1832" width="5" style="11" customWidth="1"/>
    <col min="1833" max="2048" width="3.85546875" style="11"/>
    <col min="2049" max="2049" width="3" style="11" customWidth="1"/>
    <col min="2050" max="2050" width="14.5703125" style="11" customWidth="1"/>
    <col min="2051" max="2072" width="4.85546875" style="11" customWidth="1"/>
    <col min="2073" max="2073" width="5.28515625" style="11" customWidth="1"/>
    <col min="2074" max="2074" width="4.7109375" style="11" customWidth="1"/>
    <col min="2075" max="2075" width="5.7109375" style="11" customWidth="1"/>
    <col min="2076" max="2076" width="5" style="11" customWidth="1"/>
    <col min="2077" max="2077" width="6" style="11" customWidth="1"/>
    <col min="2078" max="2078" width="5.28515625" style="11" customWidth="1"/>
    <col min="2079" max="2079" width="5.42578125" style="11" customWidth="1"/>
    <col min="2080" max="2080" width="5.5703125" style="11" customWidth="1"/>
    <col min="2081" max="2081" width="5.7109375" style="11" customWidth="1"/>
    <col min="2082" max="2082" width="4.7109375" style="11" customWidth="1"/>
    <col min="2083" max="2083" width="5.140625" style="11" customWidth="1"/>
    <col min="2084" max="2086" width="0" style="11" hidden="1" customWidth="1"/>
    <col min="2087" max="2088" width="5" style="11" customWidth="1"/>
    <col min="2089" max="2304" width="3.85546875" style="11"/>
    <col min="2305" max="2305" width="3" style="11" customWidth="1"/>
    <col min="2306" max="2306" width="14.5703125" style="11" customWidth="1"/>
    <col min="2307" max="2328" width="4.85546875" style="11" customWidth="1"/>
    <col min="2329" max="2329" width="5.28515625" style="11" customWidth="1"/>
    <col min="2330" max="2330" width="4.7109375" style="11" customWidth="1"/>
    <col min="2331" max="2331" width="5.7109375" style="11" customWidth="1"/>
    <col min="2332" max="2332" width="5" style="11" customWidth="1"/>
    <col min="2333" max="2333" width="6" style="11" customWidth="1"/>
    <col min="2334" max="2334" width="5.28515625" style="11" customWidth="1"/>
    <col min="2335" max="2335" width="5.42578125" style="11" customWidth="1"/>
    <col min="2336" max="2336" width="5.5703125" style="11" customWidth="1"/>
    <col min="2337" max="2337" width="5.7109375" style="11" customWidth="1"/>
    <col min="2338" max="2338" width="4.7109375" style="11" customWidth="1"/>
    <col min="2339" max="2339" width="5.140625" style="11" customWidth="1"/>
    <col min="2340" max="2342" width="0" style="11" hidden="1" customWidth="1"/>
    <col min="2343" max="2344" width="5" style="11" customWidth="1"/>
    <col min="2345" max="2560" width="3.85546875" style="11"/>
    <col min="2561" max="2561" width="3" style="11" customWidth="1"/>
    <col min="2562" max="2562" width="14.5703125" style="11" customWidth="1"/>
    <col min="2563" max="2584" width="4.85546875" style="11" customWidth="1"/>
    <col min="2585" max="2585" width="5.28515625" style="11" customWidth="1"/>
    <col min="2586" max="2586" width="4.7109375" style="11" customWidth="1"/>
    <col min="2587" max="2587" width="5.7109375" style="11" customWidth="1"/>
    <col min="2588" max="2588" width="5" style="11" customWidth="1"/>
    <col min="2589" max="2589" width="6" style="11" customWidth="1"/>
    <col min="2590" max="2590" width="5.28515625" style="11" customWidth="1"/>
    <col min="2591" max="2591" width="5.42578125" style="11" customWidth="1"/>
    <col min="2592" max="2592" width="5.5703125" style="11" customWidth="1"/>
    <col min="2593" max="2593" width="5.7109375" style="11" customWidth="1"/>
    <col min="2594" max="2594" width="4.7109375" style="11" customWidth="1"/>
    <col min="2595" max="2595" width="5.140625" style="11" customWidth="1"/>
    <col min="2596" max="2598" width="0" style="11" hidden="1" customWidth="1"/>
    <col min="2599" max="2600" width="5" style="11" customWidth="1"/>
    <col min="2601" max="2816" width="3.85546875" style="11"/>
    <col min="2817" max="2817" width="3" style="11" customWidth="1"/>
    <col min="2818" max="2818" width="14.5703125" style="11" customWidth="1"/>
    <col min="2819" max="2840" width="4.85546875" style="11" customWidth="1"/>
    <col min="2841" max="2841" width="5.28515625" style="11" customWidth="1"/>
    <col min="2842" max="2842" width="4.7109375" style="11" customWidth="1"/>
    <col min="2843" max="2843" width="5.7109375" style="11" customWidth="1"/>
    <col min="2844" max="2844" width="5" style="11" customWidth="1"/>
    <col min="2845" max="2845" width="6" style="11" customWidth="1"/>
    <col min="2846" max="2846" width="5.28515625" style="11" customWidth="1"/>
    <col min="2847" max="2847" width="5.42578125" style="11" customWidth="1"/>
    <col min="2848" max="2848" width="5.5703125" style="11" customWidth="1"/>
    <col min="2849" max="2849" width="5.7109375" style="11" customWidth="1"/>
    <col min="2850" max="2850" width="4.7109375" style="11" customWidth="1"/>
    <col min="2851" max="2851" width="5.140625" style="11" customWidth="1"/>
    <col min="2852" max="2854" width="0" style="11" hidden="1" customWidth="1"/>
    <col min="2855" max="2856" width="5" style="11" customWidth="1"/>
    <col min="2857" max="3072" width="3.85546875" style="11"/>
    <col min="3073" max="3073" width="3" style="11" customWidth="1"/>
    <col min="3074" max="3074" width="14.5703125" style="11" customWidth="1"/>
    <col min="3075" max="3096" width="4.85546875" style="11" customWidth="1"/>
    <col min="3097" max="3097" width="5.28515625" style="11" customWidth="1"/>
    <col min="3098" max="3098" width="4.7109375" style="11" customWidth="1"/>
    <col min="3099" max="3099" width="5.7109375" style="11" customWidth="1"/>
    <col min="3100" max="3100" width="5" style="11" customWidth="1"/>
    <col min="3101" max="3101" width="6" style="11" customWidth="1"/>
    <col min="3102" max="3102" width="5.28515625" style="11" customWidth="1"/>
    <col min="3103" max="3103" width="5.42578125" style="11" customWidth="1"/>
    <col min="3104" max="3104" width="5.5703125" style="11" customWidth="1"/>
    <col min="3105" max="3105" width="5.7109375" style="11" customWidth="1"/>
    <col min="3106" max="3106" width="4.7109375" style="11" customWidth="1"/>
    <col min="3107" max="3107" width="5.140625" style="11" customWidth="1"/>
    <col min="3108" max="3110" width="0" style="11" hidden="1" customWidth="1"/>
    <col min="3111" max="3112" width="5" style="11" customWidth="1"/>
    <col min="3113" max="3328" width="3.85546875" style="11"/>
    <col min="3329" max="3329" width="3" style="11" customWidth="1"/>
    <col min="3330" max="3330" width="14.5703125" style="11" customWidth="1"/>
    <col min="3331" max="3352" width="4.85546875" style="11" customWidth="1"/>
    <col min="3353" max="3353" width="5.28515625" style="11" customWidth="1"/>
    <col min="3354" max="3354" width="4.7109375" style="11" customWidth="1"/>
    <col min="3355" max="3355" width="5.7109375" style="11" customWidth="1"/>
    <col min="3356" max="3356" width="5" style="11" customWidth="1"/>
    <col min="3357" max="3357" width="6" style="11" customWidth="1"/>
    <col min="3358" max="3358" width="5.28515625" style="11" customWidth="1"/>
    <col min="3359" max="3359" width="5.42578125" style="11" customWidth="1"/>
    <col min="3360" max="3360" width="5.5703125" style="11" customWidth="1"/>
    <col min="3361" max="3361" width="5.7109375" style="11" customWidth="1"/>
    <col min="3362" max="3362" width="4.7109375" style="11" customWidth="1"/>
    <col min="3363" max="3363" width="5.140625" style="11" customWidth="1"/>
    <col min="3364" max="3366" width="0" style="11" hidden="1" customWidth="1"/>
    <col min="3367" max="3368" width="5" style="11" customWidth="1"/>
    <col min="3369" max="3584" width="3.85546875" style="11"/>
    <col min="3585" max="3585" width="3" style="11" customWidth="1"/>
    <col min="3586" max="3586" width="14.5703125" style="11" customWidth="1"/>
    <col min="3587" max="3608" width="4.85546875" style="11" customWidth="1"/>
    <col min="3609" max="3609" width="5.28515625" style="11" customWidth="1"/>
    <col min="3610" max="3610" width="4.7109375" style="11" customWidth="1"/>
    <col min="3611" max="3611" width="5.7109375" style="11" customWidth="1"/>
    <col min="3612" max="3612" width="5" style="11" customWidth="1"/>
    <col min="3613" max="3613" width="6" style="11" customWidth="1"/>
    <col min="3614" max="3614" width="5.28515625" style="11" customWidth="1"/>
    <col min="3615" max="3615" width="5.42578125" style="11" customWidth="1"/>
    <col min="3616" max="3616" width="5.5703125" style="11" customWidth="1"/>
    <col min="3617" max="3617" width="5.7109375" style="11" customWidth="1"/>
    <col min="3618" max="3618" width="4.7109375" style="11" customWidth="1"/>
    <col min="3619" max="3619" width="5.140625" style="11" customWidth="1"/>
    <col min="3620" max="3622" width="0" style="11" hidden="1" customWidth="1"/>
    <col min="3623" max="3624" width="5" style="11" customWidth="1"/>
    <col min="3625" max="3840" width="3.85546875" style="11"/>
    <col min="3841" max="3841" width="3" style="11" customWidth="1"/>
    <col min="3842" max="3842" width="14.5703125" style="11" customWidth="1"/>
    <col min="3843" max="3864" width="4.85546875" style="11" customWidth="1"/>
    <col min="3865" max="3865" width="5.28515625" style="11" customWidth="1"/>
    <col min="3866" max="3866" width="4.7109375" style="11" customWidth="1"/>
    <col min="3867" max="3867" width="5.7109375" style="11" customWidth="1"/>
    <col min="3868" max="3868" width="5" style="11" customWidth="1"/>
    <col min="3869" max="3869" width="6" style="11" customWidth="1"/>
    <col min="3870" max="3870" width="5.28515625" style="11" customWidth="1"/>
    <col min="3871" max="3871" width="5.42578125" style="11" customWidth="1"/>
    <col min="3872" max="3872" width="5.5703125" style="11" customWidth="1"/>
    <col min="3873" max="3873" width="5.7109375" style="11" customWidth="1"/>
    <col min="3874" max="3874" width="4.7109375" style="11" customWidth="1"/>
    <col min="3875" max="3875" width="5.140625" style="11" customWidth="1"/>
    <col min="3876" max="3878" width="0" style="11" hidden="1" customWidth="1"/>
    <col min="3879" max="3880" width="5" style="11" customWidth="1"/>
    <col min="3881" max="4096" width="3.85546875" style="11"/>
    <col min="4097" max="4097" width="3" style="11" customWidth="1"/>
    <col min="4098" max="4098" width="14.5703125" style="11" customWidth="1"/>
    <col min="4099" max="4120" width="4.85546875" style="11" customWidth="1"/>
    <col min="4121" max="4121" width="5.28515625" style="11" customWidth="1"/>
    <col min="4122" max="4122" width="4.7109375" style="11" customWidth="1"/>
    <col min="4123" max="4123" width="5.7109375" style="11" customWidth="1"/>
    <col min="4124" max="4124" width="5" style="11" customWidth="1"/>
    <col min="4125" max="4125" width="6" style="11" customWidth="1"/>
    <col min="4126" max="4126" width="5.28515625" style="11" customWidth="1"/>
    <col min="4127" max="4127" width="5.42578125" style="11" customWidth="1"/>
    <col min="4128" max="4128" width="5.5703125" style="11" customWidth="1"/>
    <col min="4129" max="4129" width="5.7109375" style="11" customWidth="1"/>
    <col min="4130" max="4130" width="4.7109375" style="11" customWidth="1"/>
    <col min="4131" max="4131" width="5.140625" style="11" customWidth="1"/>
    <col min="4132" max="4134" width="0" style="11" hidden="1" customWidth="1"/>
    <col min="4135" max="4136" width="5" style="11" customWidth="1"/>
    <col min="4137" max="4352" width="3.85546875" style="11"/>
    <col min="4353" max="4353" width="3" style="11" customWidth="1"/>
    <col min="4354" max="4354" width="14.5703125" style="11" customWidth="1"/>
    <col min="4355" max="4376" width="4.85546875" style="11" customWidth="1"/>
    <col min="4377" max="4377" width="5.28515625" style="11" customWidth="1"/>
    <col min="4378" max="4378" width="4.7109375" style="11" customWidth="1"/>
    <col min="4379" max="4379" width="5.7109375" style="11" customWidth="1"/>
    <col min="4380" max="4380" width="5" style="11" customWidth="1"/>
    <col min="4381" max="4381" width="6" style="11" customWidth="1"/>
    <col min="4382" max="4382" width="5.28515625" style="11" customWidth="1"/>
    <col min="4383" max="4383" width="5.42578125" style="11" customWidth="1"/>
    <col min="4384" max="4384" width="5.5703125" style="11" customWidth="1"/>
    <col min="4385" max="4385" width="5.7109375" style="11" customWidth="1"/>
    <col min="4386" max="4386" width="4.7109375" style="11" customWidth="1"/>
    <col min="4387" max="4387" width="5.140625" style="11" customWidth="1"/>
    <col min="4388" max="4390" width="0" style="11" hidden="1" customWidth="1"/>
    <col min="4391" max="4392" width="5" style="11" customWidth="1"/>
    <col min="4393" max="4608" width="3.85546875" style="11"/>
    <col min="4609" max="4609" width="3" style="11" customWidth="1"/>
    <col min="4610" max="4610" width="14.5703125" style="11" customWidth="1"/>
    <col min="4611" max="4632" width="4.85546875" style="11" customWidth="1"/>
    <col min="4633" max="4633" width="5.28515625" style="11" customWidth="1"/>
    <col min="4634" max="4634" width="4.7109375" style="11" customWidth="1"/>
    <col min="4635" max="4635" width="5.7109375" style="11" customWidth="1"/>
    <col min="4636" max="4636" width="5" style="11" customWidth="1"/>
    <col min="4637" max="4637" width="6" style="11" customWidth="1"/>
    <col min="4638" max="4638" width="5.28515625" style="11" customWidth="1"/>
    <col min="4639" max="4639" width="5.42578125" style="11" customWidth="1"/>
    <col min="4640" max="4640" width="5.5703125" style="11" customWidth="1"/>
    <col min="4641" max="4641" width="5.7109375" style="11" customWidth="1"/>
    <col min="4642" max="4642" width="4.7109375" style="11" customWidth="1"/>
    <col min="4643" max="4643" width="5.140625" style="11" customWidth="1"/>
    <col min="4644" max="4646" width="0" style="11" hidden="1" customWidth="1"/>
    <col min="4647" max="4648" width="5" style="11" customWidth="1"/>
    <col min="4649" max="4864" width="3.85546875" style="11"/>
    <col min="4865" max="4865" width="3" style="11" customWidth="1"/>
    <col min="4866" max="4866" width="14.5703125" style="11" customWidth="1"/>
    <col min="4867" max="4888" width="4.85546875" style="11" customWidth="1"/>
    <col min="4889" max="4889" width="5.28515625" style="11" customWidth="1"/>
    <col min="4890" max="4890" width="4.7109375" style="11" customWidth="1"/>
    <col min="4891" max="4891" width="5.7109375" style="11" customWidth="1"/>
    <col min="4892" max="4892" width="5" style="11" customWidth="1"/>
    <col min="4893" max="4893" width="6" style="11" customWidth="1"/>
    <col min="4894" max="4894" width="5.28515625" style="11" customWidth="1"/>
    <col min="4895" max="4895" width="5.42578125" style="11" customWidth="1"/>
    <col min="4896" max="4896" width="5.5703125" style="11" customWidth="1"/>
    <col min="4897" max="4897" width="5.7109375" style="11" customWidth="1"/>
    <col min="4898" max="4898" width="4.7109375" style="11" customWidth="1"/>
    <col min="4899" max="4899" width="5.140625" style="11" customWidth="1"/>
    <col min="4900" max="4902" width="0" style="11" hidden="1" customWidth="1"/>
    <col min="4903" max="4904" width="5" style="11" customWidth="1"/>
    <col min="4905" max="5120" width="3.85546875" style="11"/>
    <col min="5121" max="5121" width="3" style="11" customWidth="1"/>
    <col min="5122" max="5122" width="14.5703125" style="11" customWidth="1"/>
    <col min="5123" max="5144" width="4.85546875" style="11" customWidth="1"/>
    <col min="5145" max="5145" width="5.28515625" style="11" customWidth="1"/>
    <col min="5146" max="5146" width="4.7109375" style="11" customWidth="1"/>
    <col min="5147" max="5147" width="5.7109375" style="11" customWidth="1"/>
    <col min="5148" max="5148" width="5" style="11" customWidth="1"/>
    <col min="5149" max="5149" width="6" style="11" customWidth="1"/>
    <col min="5150" max="5150" width="5.28515625" style="11" customWidth="1"/>
    <col min="5151" max="5151" width="5.42578125" style="11" customWidth="1"/>
    <col min="5152" max="5152" width="5.5703125" style="11" customWidth="1"/>
    <col min="5153" max="5153" width="5.7109375" style="11" customWidth="1"/>
    <col min="5154" max="5154" width="4.7109375" style="11" customWidth="1"/>
    <col min="5155" max="5155" width="5.140625" style="11" customWidth="1"/>
    <col min="5156" max="5158" width="0" style="11" hidden="1" customWidth="1"/>
    <col min="5159" max="5160" width="5" style="11" customWidth="1"/>
    <col min="5161" max="5376" width="3.85546875" style="11"/>
    <col min="5377" max="5377" width="3" style="11" customWidth="1"/>
    <col min="5378" max="5378" width="14.5703125" style="11" customWidth="1"/>
    <col min="5379" max="5400" width="4.85546875" style="11" customWidth="1"/>
    <col min="5401" max="5401" width="5.28515625" style="11" customWidth="1"/>
    <col min="5402" max="5402" width="4.7109375" style="11" customWidth="1"/>
    <col min="5403" max="5403" width="5.7109375" style="11" customWidth="1"/>
    <col min="5404" max="5404" width="5" style="11" customWidth="1"/>
    <col min="5405" max="5405" width="6" style="11" customWidth="1"/>
    <col min="5406" max="5406" width="5.28515625" style="11" customWidth="1"/>
    <col min="5407" max="5407" width="5.42578125" style="11" customWidth="1"/>
    <col min="5408" max="5408" width="5.5703125" style="11" customWidth="1"/>
    <col min="5409" max="5409" width="5.7109375" style="11" customWidth="1"/>
    <col min="5410" max="5410" width="4.7109375" style="11" customWidth="1"/>
    <col min="5411" max="5411" width="5.140625" style="11" customWidth="1"/>
    <col min="5412" max="5414" width="0" style="11" hidden="1" customWidth="1"/>
    <col min="5415" max="5416" width="5" style="11" customWidth="1"/>
    <col min="5417" max="5632" width="3.85546875" style="11"/>
    <col min="5633" max="5633" width="3" style="11" customWidth="1"/>
    <col min="5634" max="5634" width="14.5703125" style="11" customWidth="1"/>
    <col min="5635" max="5656" width="4.85546875" style="11" customWidth="1"/>
    <col min="5657" max="5657" width="5.28515625" style="11" customWidth="1"/>
    <col min="5658" max="5658" width="4.7109375" style="11" customWidth="1"/>
    <col min="5659" max="5659" width="5.7109375" style="11" customWidth="1"/>
    <col min="5660" max="5660" width="5" style="11" customWidth="1"/>
    <col min="5661" max="5661" width="6" style="11" customWidth="1"/>
    <col min="5662" max="5662" width="5.28515625" style="11" customWidth="1"/>
    <col min="5663" max="5663" width="5.42578125" style="11" customWidth="1"/>
    <col min="5664" max="5664" width="5.5703125" style="11" customWidth="1"/>
    <col min="5665" max="5665" width="5.7109375" style="11" customWidth="1"/>
    <col min="5666" max="5666" width="4.7109375" style="11" customWidth="1"/>
    <col min="5667" max="5667" width="5.140625" style="11" customWidth="1"/>
    <col min="5668" max="5670" width="0" style="11" hidden="1" customWidth="1"/>
    <col min="5671" max="5672" width="5" style="11" customWidth="1"/>
    <col min="5673" max="5888" width="3.85546875" style="11"/>
    <col min="5889" max="5889" width="3" style="11" customWidth="1"/>
    <col min="5890" max="5890" width="14.5703125" style="11" customWidth="1"/>
    <col min="5891" max="5912" width="4.85546875" style="11" customWidth="1"/>
    <col min="5913" max="5913" width="5.28515625" style="11" customWidth="1"/>
    <col min="5914" max="5914" width="4.7109375" style="11" customWidth="1"/>
    <col min="5915" max="5915" width="5.7109375" style="11" customWidth="1"/>
    <col min="5916" max="5916" width="5" style="11" customWidth="1"/>
    <col min="5917" max="5917" width="6" style="11" customWidth="1"/>
    <col min="5918" max="5918" width="5.28515625" style="11" customWidth="1"/>
    <col min="5919" max="5919" width="5.42578125" style="11" customWidth="1"/>
    <col min="5920" max="5920" width="5.5703125" style="11" customWidth="1"/>
    <col min="5921" max="5921" width="5.7109375" style="11" customWidth="1"/>
    <col min="5922" max="5922" width="4.7109375" style="11" customWidth="1"/>
    <col min="5923" max="5923" width="5.140625" style="11" customWidth="1"/>
    <col min="5924" max="5926" width="0" style="11" hidden="1" customWidth="1"/>
    <col min="5927" max="5928" width="5" style="11" customWidth="1"/>
    <col min="5929" max="6144" width="3.85546875" style="11"/>
    <col min="6145" max="6145" width="3" style="11" customWidth="1"/>
    <col min="6146" max="6146" width="14.5703125" style="11" customWidth="1"/>
    <col min="6147" max="6168" width="4.85546875" style="11" customWidth="1"/>
    <col min="6169" max="6169" width="5.28515625" style="11" customWidth="1"/>
    <col min="6170" max="6170" width="4.7109375" style="11" customWidth="1"/>
    <col min="6171" max="6171" width="5.7109375" style="11" customWidth="1"/>
    <col min="6172" max="6172" width="5" style="11" customWidth="1"/>
    <col min="6173" max="6173" width="6" style="11" customWidth="1"/>
    <col min="6174" max="6174" width="5.28515625" style="11" customWidth="1"/>
    <col min="6175" max="6175" width="5.42578125" style="11" customWidth="1"/>
    <col min="6176" max="6176" width="5.5703125" style="11" customWidth="1"/>
    <col min="6177" max="6177" width="5.7109375" style="11" customWidth="1"/>
    <col min="6178" max="6178" width="4.7109375" style="11" customWidth="1"/>
    <col min="6179" max="6179" width="5.140625" style="11" customWidth="1"/>
    <col min="6180" max="6182" width="0" style="11" hidden="1" customWidth="1"/>
    <col min="6183" max="6184" width="5" style="11" customWidth="1"/>
    <col min="6185" max="6400" width="3.85546875" style="11"/>
    <col min="6401" max="6401" width="3" style="11" customWidth="1"/>
    <col min="6402" max="6402" width="14.5703125" style="11" customWidth="1"/>
    <col min="6403" max="6424" width="4.85546875" style="11" customWidth="1"/>
    <col min="6425" max="6425" width="5.28515625" style="11" customWidth="1"/>
    <col min="6426" max="6426" width="4.7109375" style="11" customWidth="1"/>
    <col min="6427" max="6427" width="5.7109375" style="11" customWidth="1"/>
    <col min="6428" max="6428" width="5" style="11" customWidth="1"/>
    <col min="6429" max="6429" width="6" style="11" customWidth="1"/>
    <col min="6430" max="6430" width="5.28515625" style="11" customWidth="1"/>
    <col min="6431" max="6431" width="5.42578125" style="11" customWidth="1"/>
    <col min="6432" max="6432" width="5.5703125" style="11" customWidth="1"/>
    <col min="6433" max="6433" width="5.7109375" style="11" customWidth="1"/>
    <col min="6434" max="6434" width="4.7109375" style="11" customWidth="1"/>
    <col min="6435" max="6435" width="5.140625" style="11" customWidth="1"/>
    <col min="6436" max="6438" width="0" style="11" hidden="1" customWidth="1"/>
    <col min="6439" max="6440" width="5" style="11" customWidth="1"/>
    <col min="6441" max="6656" width="3.85546875" style="11"/>
    <col min="6657" max="6657" width="3" style="11" customWidth="1"/>
    <col min="6658" max="6658" width="14.5703125" style="11" customWidth="1"/>
    <col min="6659" max="6680" width="4.85546875" style="11" customWidth="1"/>
    <col min="6681" max="6681" width="5.28515625" style="11" customWidth="1"/>
    <col min="6682" max="6682" width="4.7109375" style="11" customWidth="1"/>
    <col min="6683" max="6683" width="5.7109375" style="11" customWidth="1"/>
    <col min="6684" max="6684" width="5" style="11" customWidth="1"/>
    <col min="6685" max="6685" width="6" style="11" customWidth="1"/>
    <col min="6686" max="6686" width="5.28515625" style="11" customWidth="1"/>
    <col min="6687" max="6687" width="5.42578125" style="11" customWidth="1"/>
    <col min="6688" max="6688" width="5.5703125" style="11" customWidth="1"/>
    <col min="6689" max="6689" width="5.7109375" style="11" customWidth="1"/>
    <col min="6690" max="6690" width="4.7109375" style="11" customWidth="1"/>
    <col min="6691" max="6691" width="5.140625" style="11" customWidth="1"/>
    <col min="6692" max="6694" width="0" style="11" hidden="1" customWidth="1"/>
    <col min="6695" max="6696" width="5" style="11" customWidth="1"/>
    <col min="6697" max="6912" width="3.85546875" style="11"/>
    <col min="6913" max="6913" width="3" style="11" customWidth="1"/>
    <col min="6914" max="6914" width="14.5703125" style="11" customWidth="1"/>
    <col min="6915" max="6936" width="4.85546875" style="11" customWidth="1"/>
    <col min="6937" max="6937" width="5.28515625" style="11" customWidth="1"/>
    <col min="6938" max="6938" width="4.7109375" style="11" customWidth="1"/>
    <col min="6939" max="6939" width="5.7109375" style="11" customWidth="1"/>
    <col min="6940" max="6940" width="5" style="11" customWidth="1"/>
    <col min="6941" max="6941" width="6" style="11" customWidth="1"/>
    <col min="6942" max="6942" width="5.28515625" style="11" customWidth="1"/>
    <col min="6943" max="6943" width="5.42578125" style="11" customWidth="1"/>
    <col min="6944" max="6944" width="5.5703125" style="11" customWidth="1"/>
    <col min="6945" max="6945" width="5.7109375" style="11" customWidth="1"/>
    <col min="6946" max="6946" width="4.7109375" style="11" customWidth="1"/>
    <col min="6947" max="6947" width="5.140625" style="11" customWidth="1"/>
    <col min="6948" max="6950" width="0" style="11" hidden="1" customWidth="1"/>
    <col min="6951" max="6952" width="5" style="11" customWidth="1"/>
    <col min="6953" max="7168" width="3.85546875" style="11"/>
    <col min="7169" max="7169" width="3" style="11" customWidth="1"/>
    <col min="7170" max="7170" width="14.5703125" style="11" customWidth="1"/>
    <col min="7171" max="7192" width="4.85546875" style="11" customWidth="1"/>
    <col min="7193" max="7193" width="5.28515625" style="11" customWidth="1"/>
    <col min="7194" max="7194" width="4.7109375" style="11" customWidth="1"/>
    <col min="7195" max="7195" width="5.7109375" style="11" customWidth="1"/>
    <col min="7196" max="7196" width="5" style="11" customWidth="1"/>
    <col min="7197" max="7197" width="6" style="11" customWidth="1"/>
    <col min="7198" max="7198" width="5.28515625" style="11" customWidth="1"/>
    <col min="7199" max="7199" width="5.42578125" style="11" customWidth="1"/>
    <col min="7200" max="7200" width="5.5703125" style="11" customWidth="1"/>
    <col min="7201" max="7201" width="5.7109375" style="11" customWidth="1"/>
    <col min="7202" max="7202" width="4.7109375" style="11" customWidth="1"/>
    <col min="7203" max="7203" width="5.140625" style="11" customWidth="1"/>
    <col min="7204" max="7206" width="0" style="11" hidden="1" customWidth="1"/>
    <col min="7207" max="7208" width="5" style="11" customWidth="1"/>
    <col min="7209" max="7424" width="3.85546875" style="11"/>
    <col min="7425" max="7425" width="3" style="11" customWidth="1"/>
    <col min="7426" max="7426" width="14.5703125" style="11" customWidth="1"/>
    <col min="7427" max="7448" width="4.85546875" style="11" customWidth="1"/>
    <col min="7449" max="7449" width="5.28515625" style="11" customWidth="1"/>
    <col min="7450" max="7450" width="4.7109375" style="11" customWidth="1"/>
    <col min="7451" max="7451" width="5.7109375" style="11" customWidth="1"/>
    <col min="7452" max="7452" width="5" style="11" customWidth="1"/>
    <col min="7453" max="7453" width="6" style="11" customWidth="1"/>
    <col min="7454" max="7454" width="5.28515625" style="11" customWidth="1"/>
    <col min="7455" max="7455" width="5.42578125" style="11" customWidth="1"/>
    <col min="7456" max="7456" width="5.5703125" style="11" customWidth="1"/>
    <col min="7457" max="7457" width="5.7109375" style="11" customWidth="1"/>
    <col min="7458" max="7458" width="4.7109375" style="11" customWidth="1"/>
    <col min="7459" max="7459" width="5.140625" style="11" customWidth="1"/>
    <col min="7460" max="7462" width="0" style="11" hidden="1" customWidth="1"/>
    <col min="7463" max="7464" width="5" style="11" customWidth="1"/>
    <col min="7465" max="7680" width="3.85546875" style="11"/>
    <col min="7681" max="7681" width="3" style="11" customWidth="1"/>
    <col min="7682" max="7682" width="14.5703125" style="11" customWidth="1"/>
    <col min="7683" max="7704" width="4.85546875" style="11" customWidth="1"/>
    <col min="7705" max="7705" width="5.28515625" style="11" customWidth="1"/>
    <col min="7706" max="7706" width="4.7109375" style="11" customWidth="1"/>
    <col min="7707" max="7707" width="5.7109375" style="11" customWidth="1"/>
    <col min="7708" max="7708" width="5" style="11" customWidth="1"/>
    <col min="7709" max="7709" width="6" style="11" customWidth="1"/>
    <col min="7710" max="7710" width="5.28515625" style="11" customWidth="1"/>
    <col min="7711" max="7711" width="5.42578125" style="11" customWidth="1"/>
    <col min="7712" max="7712" width="5.5703125" style="11" customWidth="1"/>
    <col min="7713" max="7713" width="5.7109375" style="11" customWidth="1"/>
    <col min="7714" max="7714" width="4.7109375" style="11" customWidth="1"/>
    <col min="7715" max="7715" width="5.140625" style="11" customWidth="1"/>
    <col min="7716" max="7718" width="0" style="11" hidden="1" customWidth="1"/>
    <col min="7719" max="7720" width="5" style="11" customWidth="1"/>
    <col min="7721" max="7936" width="3.85546875" style="11"/>
    <col min="7937" max="7937" width="3" style="11" customWidth="1"/>
    <col min="7938" max="7938" width="14.5703125" style="11" customWidth="1"/>
    <col min="7939" max="7960" width="4.85546875" style="11" customWidth="1"/>
    <col min="7961" max="7961" width="5.28515625" style="11" customWidth="1"/>
    <col min="7962" max="7962" width="4.7109375" style="11" customWidth="1"/>
    <col min="7963" max="7963" width="5.7109375" style="11" customWidth="1"/>
    <col min="7964" max="7964" width="5" style="11" customWidth="1"/>
    <col min="7965" max="7965" width="6" style="11" customWidth="1"/>
    <col min="7966" max="7966" width="5.28515625" style="11" customWidth="1"/>
    <col min="7967" max="7967" width="5.42578125" style="11" customWidth="1"/>
    <col min="7968" max="7968" width="5.5703125" style="11" customWidth="1"/>
    <col min="7969" max="7969" width="5.7109375" style="11" customWidth="1"/>
    <col min="7970" max="7970" width="4.7109375" style="11" customWidth="1"/>
    <col min="7971" max="7971" width="5.140625" style="11" customWidth="1"/>
    <col min="7972" max="7974" width="0" style="11" hidden="1" customWidth="1"/>
    <col min="7975" max="7976" width="5" style="11" customWidth="1"/>
    <col min="7977" max="8192" width="3.85546875" style="11"/>
    <col min="8193" max="8193" width="3" style="11" customWidth="1"/>
    <col min="8194" max="8194" width="14.5703125" style="11" customWidth="1"/>
    <col min="8195" max="8216" width="4.85546875" style="11" customWidth="1"/>
    <col min="8217" max="8217" width="5.28515625" style="11" customWidth="1"/>
    <col min="8218" max="8218" width="4.7109375" style="11" customWidth="1"/>
    <col min="8219" max="8219" width="5.7109375" style="11" customWidth="1"/>
    <col min="8220" max="8220" width="5" style="11" customWidth="1"/>
    <col min="8221" max="8221" width="6" style="11" customWidth="1"/>
    <col min="8222" max="8222" width="5.28515625" style="11" customWidth="1"/>
    <col min="8223" max="8223" width="5.42578125" style="11" customWidth="1"/>
    <col min="8224" max="8224" width="5.5703125" style="11" customWidth="1"/>
    <col min="8225" max="8225" width="5.7109375" style="11" customWidth="1"/>
    <col min="8226" max="8226" width="4.7109375" style="11" customWidth="1"/>
    <col min="8227" max="8227" width="5.140625" style="11" customWidth="1"/>
    <col min="8228" max="8230" width="0" style="11" hidden="1" customWidth="1"/>
    <col min="8231" max="8232" width="5" style="11" customWidth="1"/>
    <col min="8233" max="8448" width="3.85546875" style="11"/>
    <col min="8449" max="8449" width="3" style="11" customWidth="1"/>
    <col min="8450" max="8450" width="14.5703125" style="11" customWidth="1"/>
    <col min="8451" max="8472" width="4.85546875" style="11" customWidth="1"/>
    <col min="8473" max="8473" width="5.28515625" style="11" customWidth="1"/>
    <col min="8474" max="8474" width="4.7109375" style="11" customWidth="1"/>
    <col min="8475" max="8475" width="5.7109375" style="11" customWidth="1"/>
    <col min="8476" max="8476" width="5" style="11" customWidth="1"/>
    <col min="8477" max="8477" width="6" style="11" customWidth="1"/>
    <col min="8478" max="8478" width="5.28515625" style="11" customWidth="1"/>
    <col min="8479" max="8479" width="5.42578125" style="11" customWidth="1"/>
    <col min="8480" max="8480" width="5.5703125" style="11" customWidth="1"/>
    <col min="8481" max="8481" width="5.7109375" style="11" customWidth="1"/>
    <col min="8482" max="8482" width="4.7109375" style="11" customWidth="1"/>
    <col min="8483" max="8483" width="5.140625" style="11" customWidth="1"/>
    <col min="8484" max="8486" width="0" style="11" hidden="1" customWidth="1"/>
    <col min="8487" max="8488" width="5" style="11" customWidth="1"/>
    <col min="8489" max="8704" width="3.85546875" style="11"/>
    <col min="8705" max="8705" width="3" style="11" customWidth="1"/>
    <col min="8706" max="8706" width="14.5703125" style="11" customWidth="1"/>
    <col min="8707" max="8728" width="4.85546875" style="11" customWidth="1"/>
    <col min="8729" max="8729" width="5.28515625" style="11" customWidth="1"/>
    <col min="8730" max="8730" width="4.7109375" style="11" customWidth="1"/>
    <col min="8731" max="8731" width="5.7109375" style="11" customWidth="1"/>
    <col min="8732" max="8732" width="5" style="11" customWidth="1"/>
    <col min="8733" max="8733" width="6" style="11" customWidth="1"/>
    <col min="8734" max="8734" width="5.28515625" style="11" customWidth="1"/>
    <col min="8735" max="8735" width="5.42578125" style="11" customWidth="1"/>
    <col min="8736" max="8736" width="5.5703125" style="11" customWidth="1"/>
    <col min="8737" max="8737" width="5.7109375" style="11" customWidth="1"/>
    <col min="8738" max="8738" width="4.7109375" style="11" customWidth="1"/>
    <col min="8739" max="8739" width="5.140625" style="11" customWidth="1"/>
    <col min="8740" max="8742" width="0" style="11" hidden="1" customWidth="1"/>
    <col min="8743" max="8744" width="5" style="11" customWidth="1"/>
    <col min="8745" max="8960" width="3.85546875" style="11"/>
    <col min="8961" max="8961" width="3" style="11" customWidth="1"/>
    <col min="8962" max="8962" width="14.5703125" style="11" customWidth="1"/>
    <col min="8963" max="8984" width="4.85546875" style="11" customWidth="1"/>
    <col min="8985" max="8985" width="5.28515625" style="11" customWidth="1"/>
    <col min="8986" max="8986" width="4.7109375" style="11" customWidth="1"/>
    <col min="8987" max="8987" width="5.7109375" style="11" customWidth="1"/>
    <col min="8988" max="8988" width="5" style="11" customWidth="1"/>
    <col min="8989" max="8989" width="6" style="11" customWidth="1"/>
    <col min="8990" max="8990" width="5.28515625" style="11" customWidth="1"/>
    <col min="8991" max="8991" width="5.42578125" style="11" customWidth="1"/>
    <col min="8992" max="8992" width="5.5703125" style="11" customWidth="1"/>
    <col min="8993" max="8993" width="5.7109375" style="11" customWidth="1"/>
    <col min="8994" max="8994" width="4.7109375" style="11" customWidth="1"/>
    <col min="8995" max="8995" width="5.140625" style="11" customWidth="1"/>
    <col min="8996" max="8998" width="0" style="11" hidden="1" customWidth="1"/>
    <col min="8999" max="9000" width="5" style="11" customWidth="1"/>
    <col min="9001" max="9216" width="3.85546875" style="11"/>
    <col min="9217" max="9217" width="3" style="11" customWidth="1"/>
    <col min="9218" max="9218" width="14.5703125" style="11" customWidth="1"/>
    <col min="9219" max="9240" width="4.85546875" style="11" customWidth="1"/>
    <col min="9241" max="9241" width="5.28515625" style="11" customWidth="1"/>
    <col min="9242" max="9242" width="4.7109375" style="11" customWidth="1"/>
    <col min="9243" max="9243" width="5.7109375" style="11" customWidth="1"/>
    <col min="9244" max="9244" width="5" style="11" customWidth="1"/>
    <col min="9245" max="9245" width="6" style="11" customWidth="1"/>
    <col min="9246" max="9246" width="5.28515625" style="11" customWidth="1"/>
    <col min="9247" max="9247" width="5.42578125" style="11" customWidth="1"/>
    <col min="9248" max="9248" width="5.5703125" style="11" customWidth="1"/>
    <col min="9249" max="9249" width="5.7109375" style="11" customWidth="1"/>
    <col min="9250" max="9250" width="4.7109375" style="11" customWidth="1"/>
    <col min="9251" max="9251" width="5.140625" style="11" customWidth="1"/>
    <col min="9252" max="9254" width="0" style="11" hidden="1" customWidth="1"/>
    <col min="9255" max="9256" width="5" style="11" customWidth="1"/>
    <col min="9257" max="9472" width="3.85546875" style="11"/>
    <col min="9473" max="9473" width="3" style="11" customWidth="1"/>
    <col min="9474" max="9474" width="14.5703125" style="11" customWidth="1"/>
    <col min="9475" max="9496" width="4.85546875" style="11" customWidth="1"/>
    <col min="9497" max="9497" width="5.28515625" style="11" customWidth="1"/>
    <col min="9498" max="9498" width="4.7109375" style="11" customWidth="1"/>
    <col min="9499" max="9499" width="5.7109375" style="11" customWidth="1"/>
    <col min="9500" max="9500" width="5" style="11" customWidth="1"/>
    <col min="9501" max="9501" width="6" style="11" customWidth="1"/>
    <col min="9502" max="9502" width="5.28515625" style="11" customWidth="1"/>
    <col min="9503" max="9503" width="5.42578125" style="11" customWidth="1"/>
    <col min="9504" max="9504" width="5.5703125" style="11" customWidth="1"/>
    <col min="9505" max="9505" width="5.7109375" style="11" customWidth="1"/>
    <col min="9506" max="9506" width="4.7109375" style="11" customWidth="1"/>
    <col min="9507" max="9507" width="5.140625" style="11" customWidth="1"/>
    <col min="9508" max="9510" width="0" style="11" hidden="1" customWidth="1"/>
    <col min="9511" max="9512" width="5" style="11" customWidth="1"/>
    <col min="9513" max="9728" width="3.85546875" style="11"/>
    <col min="9729" max="9729" width="3" style="11" customWidth="1"/>
    <col min="9730" max="9730" width="14.5703125" style="11" customWidth="1"/>
    <col min="9731" max="9752" width="4.85546875" style="11" customWidth="1"/>
    <col min="9753" max="9753" width="5.28515625" style="11" customWidth="1"/>
    <col min="9754" max="9754" width="4.7109375" style="11" customWidth="1"/>
    <col min="9755" max="9755" width="5.7109375" style="11" customWidth="1"/>
    <col min="9756" max="9756" width="5" style="11" customWidth="1"/>
    <col min="9757" max="9757" width="6" style="11" customWidth="1"/>
    <col min="9758" max="9758" width="5.28515625" style="11" customWidth="1"/>
    <col min="9759" max="9759" width="5.42578125" style="11" customWidth="1"/>
    <col min="9760" max="9760" width="5.5703125" style="11" customWidth="1"/>
    <col min="9761" max="9761" width="5.7109375" style="11" customWidth="1"/>
    <col min="9762" max="9762" width="4.7109375" style="11" customWidth="1"/>
    <col min="9763" max="9763" width="5.140625" style="11" customWidth="1"/>
    <col min="9764" max="9766" width="0" style="11" hidden="1" customWidth="1"/>
    <col min="9767" max="9768" width="5" style="11" customWidth="1"/>
    <col min="9769" max="9984" width="3.85546875" style="11"/>
    <col min="9985" max="9985" width="3" style="11" customWidth="1"/>
    <col min="9986" max="9986" width="14.5703125" style="11" customWidth="1"/>
    <col min="9987" max="10008" width="4.85546875" style="11" customWidth="1"/>
    <col min="10009" max="10009" width="5.28515625" style="11" customWidth="1"/>
    <col min="10010" max="10010" width="4.7109375" style="11" customWidth="1"/>
    <col min="10011" max="10011" width="5.7109375" style="11" customWidth="1"/>
    <col min="10012" max="10012" width="5" style="11" customWidth="1"/>
    <col min="10013" max="10013" width="6" style="11" customWidth="1"/>
    <col min="10014" max="10014" width="5.28515625" style="11" customWidth="1"/>
    <col min="10015" max="10015" width="5.42578125" style="11" customWidth="1"/>
    <col min="10016" max="10016" width="5.5703125" style="11" customWidth="1"/>
    <col min="10017" max="10017" width="5.7109375" style="11" customWidth="1"/>
    <col min="10018" max="10018" width="4.7109375" style="11" customWidth="1"/>
    <col min="10019" max="10019" width="5.140625" style="11" customWidth="1"/>
    <col min="10020" max="10022" width="0" style="11" hidden="1" customWidth="1"/>
    <col min="10023" max="10024" width="5" style="11" customWidth="1"/>
    <col min="10025" max="10240" width="3.85546875" style="11"/>
    <col min="10241" max="10241" width="3" style="11" customWidth="1"/>
    <col min="10242" max="10242" width="14.5703125" style="11" customWidth="1"/>
    <col min="10243" max="10264" width="4.85546875" style="11" customWidth="1"/>
    <col min="10265" max="10265" width="5.28515625" style="11" customWidth="1"/>
    <col min="10266" max="10266" width="4.7109375" style="11" customWidth="1"/>
    <col min="10267" max="10267" width="5.7109375" style="11" customWidth="1"/>
    <col min="10268" max="10268" width="5" style="11" customWidth="1"/>
    <col min="10269" max="10269" width="6" style="11" customWidth="1"/>
    <col min="10270" max="10270" width="5.28515625" style="11" customWidth="1"/>
    <col min="10271" max="10271" width="5.42578125" style="11" customWidth="1"/>
    <col min="10272" max="10272" width="5.5703125" style="11" customWidth="1"/>
    <col min="10273" max="10273" width="5.7109375" style="11" customWidth="1"/>
    <col min="10274" max="10274" width="4.7109375" style="11" customWidth="1"/>
    <col min="10275" max="10275" width="5.140625" style="11" customWidth="1"/>
    <col min="10276" max="10278" width="0" style="11" hidden="1" customWidth="1"/>
    <col min="10279" max="10280" width="5" style="11" customWidth="1"/>
    <col min="10281" max="10496" width="3.85546875" style="11"/>
    <col min="10497" max="10497" width="3" style="11" customWidth="1"/>
    <col min="10498" max="10498" width="14.5703125" style="11" customWidth="1"/>
    <col min="10499" max="10520" width="4.85546875" style="11" customWidth="1"/>
    <col min="10521" max="10521" width="5.28515625" style="11" customWidth="1"/>
    <col min="10522" max="10522" width="4.7109375" style="11" customWidth="1"/>
    <col min="10523" max="10523" width="5.7109375" style="11" customWidth="1"/>
    <col min="10524" max="10524" width="5" style="11" customWidth="1"/>
    <col min="10525" max="10525" width="6" style="11" customWidth="1"/>
    <col min="10526" max="10526" width="5.28515625" style="11" customWidth="1"/>
    <col min="10527" max="10527" width="5.42578125" style="11" customWidth="1"/>
    <col min="10528" max="10528" width="5.5703125" style="11" customWidth="1"/>
    <col min="10529" max="10529" width="5.7109375" style="11" customWidth="1"/>
    <col min="10530" max="10530" width="4.7109375" style="11" customWidth="1"/>
    <col min="10531" max="10531" width="5.140625" style="11" customWidth="1"/>
    <col min="10532" max="10534" width="0" style="11" hidden="1" customWidth="1"/>
    <col min="10535" max="10536" width="5" style="11" customWidth="1"/>
    <col min="10537" max="10752" width="3.85546875" style="11"/>
    <col min="10753" max="10753" width="3" style="11" customWidth="1"/>
    <col min="10754" max="10754" width="14.5703125" style="11" customWidth="1"/>
    <col min="10755" max="10776" width="4.85546875" style="11" customWidth="1"/>
    <col min="10777" max="10777" width="5.28515625" style="11" customWidth="1"/>
    <col min="10778" max="10778" width="4.7109375" style="11" customWidth="1"/>
    <col min="10779" max="10779" width="5.7109375" style="11" customWidth="1"/>
    <col min="10780" max="10780" width="5" style="11" customWidth="1"/>
    <col min="10781" max="10781" width="6" style="11" customWidth="1"/>
    <col min="10782" max="10782" width="5.28515625" style="11" customWidth="1"/>
    <col min="10783" max="10783" width="5.42578125" style="11" customWidth="1"/>
    <col min="10784" max="10784" width="5.5703125" style="11" customWidth="1"/>
    <col min="10785" max="10785" width="5.7109375" style="11" customWidth="1"/>
    <col min="10786" max="10786" width="4.7109375" style="11" customWidth="1"/>
    <col min="10787" max="10787" width="5.140625" style="11" customWidth="1"/>
    <col min="10788" max="10790" width="0" style="11" hidden="1" customWidth="1"/>
    <col min="10791" max="10792" width="5" style="11" customWidth="1"/>
    <col min="10793" max="11008" width="3.85546875" style="11"/>
    <col min="11009" max="11009" width="3" style="11" customWidth="1"/>
    <col min="11010" max="11010" width="14.5703125" style="11" customWidth="1"/>
    <col min="11011" max="11032" width="4.85546875" style="11" customWidth="1"/>
    <col min="11033" max="11033" width="5.28515625" style="11" customWidth="1"/>
    <col min="11034" max="11034" width="4.7109375" style="11" customWidth="1"/>
    <col min="11035" max="11035" width="5.7109375" style="11" customWidth="1"/>
    <col min="11036" max="11036" width="5" style="11" customWidth="1"/>
    <col min="11037" max="11037" width="6" style="11" customWidth="1"/>
    <col min="11038" max="11038" width="5.28515625" style="11" customWidth="1"/>
    <col min="11039" max="11039" width="5.42578125" style="11" customWidth="1"/>
    <col min="11040" max="11040" width="5.5703125" style="11" customWidth="1"/>
    <col min="11041" max="11041" width="5.7109375" style="11" customWidth="1"/>
    <col min="11042" max="11042" width="4.7109375" style="11" customWidth="1"/>
    <col min="11043" max="11043" width="5.140625" style="11" customWidth="1"/>
    <col min="11044" max="11046" width="0" style="11" hidden="1" customWidth="1"/>
    <col min="11047" max="11048" width="5" style="11" customWidth="1"/>
    <col min="11049" max="11264" width="3.85546875" style="11"/>
    <col min="11265" max="11265" width="3" style="11" customWidth="1"/>
    <col min="11266" max="11266" width="14.5703125" style="11" customWidth="1"/>
    <col min="11267" max="11288" width="4.85546875" style="11" customWidth="1"/>
    <col min="11289" max="11289" width="5.28515625" style="11" customWidth="1"/>
    <col min="11290" max="11290" width="4.7109375" style="11" customWidth="1"/>
    <col min="11291" max="11291" width="5.7109375" style="11" customWidth="1"/>
    <col min="11292" max="11292" width="5" style="11" customWidth="1"/>
    <col min="11293" max="11293" width="6" style="11" customWidth="1"/>
    <col min="11294" max="11294" width="5.28515625" style="11" customWidth="1"/>
    <col min="11295" max="11295" width="5.42578125" style="11" customWidth="1"/>
    <col min="11296" max="11296" width="5.5703125" style="11" customWidth="1"/>
    <col min="11297" max="11297" width="5.7109375" style="11" customWidth="1"/>
    <col min="11298" max="11298" width="4.7109375" style="11" customWidth="1"/>
    <col min="11299" max="11299" width="5.140625" style="11" customWidth="1"/>
    <col min="11300" max="11302" width="0" style="11" hidden="1" customWidth="1"/>
    <col min="11303" max="11304" width="5" style="11" customWidth="1"/>
    <col min="11305" max="11520" width="3.85546875" style="11"/>
    <col min="11521" max="11521" width="3" style="11" customWidth="1"/>
    <col min="11522" max="11522" width="14.5703125" style="11" customWidth="1"/>
    <col min="11523" max="11544" width="4.85546875" style="11" customWidth="1"/>
    <col min="11545" max="11545" width="5.28515625" style="11" customWidth="1"/>
    <col min="11546" max="11546" width="4.7109375" style="11" customWidth="1"/>
    <col min="11547" max="11547" width="5.7109375" style="11" customWidth="1"/>
    <col min="11548" max="11548" width="5" style="11" customWidth="1"/>
    <col min="11549" max="11549" width="6" style="11" customWidth="1"/>
    <col min="11550" max="11550" width="5.28515625" style="11" customWidth="1"/>
    <col min="11551" max="11551" width="5.42578125" style="11" customWidth="1"/>
    <col min="11552" max="11552" width="5.5703125" style="11" customWidth="1"/>
    <col min="11553" max="11553" width="5.7109375" style="11" customWidth="1"/>
    <col min="11554" max="11554" width="4.7109375" style="11" customWidth="1"/>
    <col min="11555" max="11555" width="5.140625" style="11" customWidth="1"/>
    <col min="11556" max="11558" width="0" style="11" hidden="1" customWidth="1"/>
    <col min="11559" max="11560" width="5" style="11" customWidth="1"/>
    <col min="11561" max="11776" width="3.85546875" style="11"/>
    <col min="11777" max="11777" width="3" style="11" customWidth="1"/>
    <col min="11778" max="11778" width="14.5703125" style="11" customWidth="1"/>
    <col min="11779" max="11800" width="4.85546875" style="11" customWidth="1"/>
    <col min="11801" max="11801" width="5.28515625" style="11" customWidth="1"/>
    <col min="11802" max="11802" width="4.7109375" style="11" customWidth="1"/>
    <col min="11803" max="11803" width="5.7109375" style="11" customWidth="1"/>
    <col min="11804" max="11804" width="5" style="11" customWidth="1"/>
    <col min="11805" max="11805" width="6" style="11" customWidth="1"/>
    <col min="11806" max="11806" width="5.28515625" style="11" customWidth="1"/>
    <col min="11807" max="11807" width="5.42578125" style="11" customWidth="1"/>
    <col min="11808" max="11808" width="5.5703125" style="11" customWidth="1"/>
    <col min="11809" max="11809" width="5.7109375" style="11" customWidth="1"/>
    <col min="11810" max="11810" width="4.7109375" style="11" customWidth="1"/>
    <col min="11811" max="11811" width="5.140625" style="11" customWidth="1"/>
    <col min="11812" max="11814" width="0" style="11" hidden="1" customWidth="1"/>
    <col min="11815" max="11816" width="5" style="11" customWidth="1"/>
    <col min="11817" max="12032" width="3.85546875" style="11"/>
    <col min="12033" max="12033" width="3" style="11" customWidth="1"/>
    <col min="12034" max="12034" width="14.5703125" style="11" customWidth="1"/>
    <col min="12035" max="12056" width="4.85546875" style="11" customWidth="1"/>
    <col min="12057" max="12057" width="5.28515625" style="11" customWidth="1"/>
    <col min="12058" max="12058" width="4.7109375" style="11" customWidth="1"/>
    <col min="12059" max="12059" width="5.7109375" style="11" customWidth="1"/>
    <col min="12060" max="12060" width="5" style="11" customWidth="1"/>
    <col min="12061" max="12061" width="6" style="11" customWidth="1"/>
    <col min="12062" max="12062" width="5.28515625" style="11" customWidth="1"/>
    <col min="12063" max="12063" width="5.42578125" style="11" customWidth="1"/>
    <col min="12064" max="12064" width="5.5703125" style="11" customWidth="1"/>
    <col min="12065" max="12065" width="5.7109375" style="11" customWidth="1"/>
    <col min="12066" max="12066" width="4.7109375" style="11" customWidth="1"/>
    <col min="12067" max="12067" width="5.140625" style="11" customWidth="1"/>
    <col min="12068" max="12070" width="0" style="11" hidden="1" customWidth="1"/>
    <col min="12071" max="12072" width="5" style="11" customWidth="1"/>
    <col min="12073" max="12288" width="3.85546875" style="11"/>
    <col min="12289" max="12289" width="3" style="11" customWidth="1"/>
    <col min="12290" max="12290" width="14.5703125" style="11" customWidth="1"/>
    <col min="12291" max="12312" width="4.85546875" style="11" customWidth="1"/>
    <col min="12313" max="12313" width="5.28515625" style="11" customWidth="1"/>
    <col min="12314" max="12314" width="4.7109375" style="11" customWidth="1"/>
    <col min="12315" max="12315" width="5.7109375" style="11" customWidth="1"/>
    <col min="12316" max="12316" width="5" style="11" customWidth="1"/>
    <col min="12317" max="12317" width="6" style="11" customWidth="1"/>
    <col min="12318" max="12318" width="5.28515625" style="11" customWidth="1"/>
    <col min="12319" max="12319" width="5.42578125" style="11" customWidth="1"/>
    <col min="12320" max="12320" width="5.5703125" style="11" customWidth="1"/>
    <col min="12321" max="12321" width="5.7109375" style="11" customWidth="1"/>
    <col min="12322" max="12322" width="4.7109375" style="11" customWidth="1"/>
    <col min="12323" max="12323" width="5.140625" style="11" customWidth="1"/>
    <col min="12324" max="12326" width="0" style="11" hidden="1" customWidth="1"/>
    <col min="12327" max="12328" width="5" style="11" customWidth="1"/>
    <col min="12329" max="12544" width="3.85546875" style="11"/>
    <col min="12545" max="12545" width="3" style="11" customWidth="1"/>
    <col min="12546" max="12546" width="14.5703125" style="11" customWidth="1"/>
    <col min="12547" max="12568" width="4.85546875" style="11" customWidth="1"/>
    <col min="12569" max="12569" width="5.28515625" style="11" customWidth="1"/>
    <col min="12570" max="12570" width="4.7109375" style="11" customWidth="1"/>
    <col min="12571" max="12571" width="5.7109375" style="11" customWidth="1"/>
    <col min="12572" max="12572" width="5" style="11" customWidth="1"/>
    <col min="12573" max="12573" width="6" style="11" customWidth="1"/>
    <col min="12574" max="12574" width="5.28515625" style="11" customWidth="1"/>
    <col min="12575" max="12575" width="5.42578125" style="11" customWidth="1"/>
    <col min="12576" max="12576" width="5.5703125" style="11" customWidth="1"/>
    <col min="12577" max="12577" width="5.7109375" style="11" customWidth="1"/>
    <col min="12578" max="12578" width="4.7109375" style="11" customWidth="1"/>
    <col min="12579" max="12579" width="5.140625" style="11" customWidth="1"/>
    <col min="12580" max="12582" width="0" style="11" hidden="1" customWidth="1"/>
    <col min="12583" max="12584" width="5" style="11" customWidth="1"/>
    <col min="12585" max="12800" width="3.85546875" style="11"/>
    <col min="12801" max="12801" width="3" style="11" customWidth="1"/>
    <col min="12802" max="12802" width="14.5703125" style="11" customWidth="1"/>
    <col min="12803" max="12824" width="4.85546875" style="11" customWidth="1"/>
    <col min="12825" max="12825" width="5.28515625" style="11" customWidth="1"/>
    <col min="12826" max="12826" width="4.7109375" style="11" customWidth="1"/>
    <col min="12827" max="12827" width="5.7109375" style="11" customWidth="1"/>
    <col min="12828" max="12828" width="5" style="11" customWidth="1"/>
    <col min="12829" max="12829" width="6" style="11" customWidth="1"/>
    <col min="12830" max="12830" width="5.28515625" style="11" customWidth="1"/>
    <col min="12831" max="12831" width="5.42578125" style="11" customWidth="1"/>
    <col min="12832" max="12832" width="5.5703125" style="11" customWidth="1"/>
    <col min="12833" max="12833" width="5.7109375" style="11" customWidth="1"/>
    <col min="12834" max="12834" width="4.7109375" style="11" customWidth="1"/>
    <col min="12835" max="12835" width="5.140625" style="11" customWidth="1"/>
    <col min="12836" max="12838" width="0" style="11" hidden="1" customWidth="1"/>
    <col min="12839" max="12840" width="5" style="11" customWidth="1"/>
    <col min="12841" max="13056" width="3.85546875" style="11"/>
    <col min="13057" max="13057" width="3" style="11" customWidth="1"/>
    <col min="13058" max="13058" width="14.5703125" style="11" customWidth="1"/>
    <col min="13059" max="13080" width="4.85546875" style="11" customWidth="1"/>
    <col min="13081" max="13081" width="5.28515625" style="11" customWidth="1"/>
    <col min="13082" max="13082" width="4.7109375" style="11" customWidth="1"/>
    <col min="13083" max="13083" width="5.7109375" style="11" customWidth="1"/>
    <col min="13084" max="13084" width="5" style="11" customWidth="1"/>
    <col min="13085" max="13085" width="6" style="11" customWidth="1"/>
    <col min="13086" max="13086" width="5.28515625" style="11" customWidth="1"/>
    <col min="13087" max="13087" width="5.42578125" style="11" customWidth="1"/>
    <col min="13088" max="13088" width="5.5703125" style="11" customWidth="1"/>
    <col min="13089" max="13089" width="5.7109375" style="11" customWidth="1"/>
    <col min="13090" max="13090" width="4.7109375" style="11" customWidth="1"/>
    <col min="13091" max="13091" width="5.140625" style="11" customWidth="1"/>
    <col min="13092" max="13094" width="0" style="11" hidden="1" customWidth="1"/>
    <col min="13095" max="13096" width="5" style="11" customWidth="1"/>
    <col min="13097" max="13312" width="3.85546875" style="11"/>
    <col min="13313" max="13313" width="3" style="11" customWidth="1"/>
    <col min="13314" max="13314" width="14.5703125" style="11" customWidth="1"/>
    <col min="13315" max="13336" width="4.85546875" style="11" customWidth="1"/>
    <col min="13337" max="13337" width="5.28515625" style="11" customWidth="1"/>
    <col min="13338" max="13338" width="4.7109375" style="11" customWidth="1"/>
    <col min="13339" max="13339" width="5.7109375" style="11" customWidth="1"/>
    <col min="13340" max="13340" width="5" style="11" customWidth="1"/>
    <col min="13341" max="13341" width="6" style="11" customWidth="1"/>
    <col min="13342" max="13342" width="5.28515625" style="11" customWidth="1"/>
    <col min="13343" max="13343" width="5.42578125" style="11" customWidth="1"/>
    <col min="13344" max="13344" width="5.5703125" style="11" customWidth="1"/>
    <col min="13345" max="13345" width="5.7109375" style="11" customWidth="1"/>
    <col min="13346" max="13346" width="4.7109375" style="11" customWidth="1"/>
    <col min="13347" max="13347" width="5.140625" style="11" customWidth="1"/>
    <col min="13348" max="13350" width="0" style="11" hidden="1" customWidth="1"/>
    <col min="13351" max="13352" width="5" style="11" customWidth="1"/>
    <col min="13353" max="13568" width="3.85546875" style="11"/>
    <col min="13569" max="13569" width="3" style="11" customWidth="1"/>
    <col min="13570" max="13570" width="14.5703125" style="11" customWidth="1"/>
    <col min="13571" max="13592" width="4.85546875" style="11" customWidth="1"/>
    <col min="13593" max="13593" width="5.28515625" style="11" customWidth="1"/>
    <col min="13594" max="13594" width="4.7109375" style="11" customWidth="1"/>
    <col min="13595" max="13595" width="5.7109375" style="11" customWidth="1"/>
    <col min="13596" max="13596" width="5" style="11" customWidth="1"/>
    <col min="13597" max="13597" width="6" style="11" customWidth="1"/>
    <col min="13598" max="13598" width="5.28515625" style="11" customWidth="1"/>
    <col min="13599" max="13599" width="5.42578125" style="11" customWidth="1"/>
    <col min="13600" max="13600" width="5.5703125" style="11" customWidth="1"/>
    <col min="13601" max="13601" width="5.7109375" style="11" customWidth="1"/>
    <col min="13602" max="13602" width="4.7109375" style="11" customWidth="1"/>
    <col min="13603" max="13603" width="5.140625" style="11" customWidth="1"/>
    <col min="13604" max="13606" width="0" style="11" hidden="1" customWidth="1"/>
    <col min="13607" max="13608" width="5" style="11" customWidth="1"/>
    <col min="13609" max="13824" width="3.85546875" style="11"/>
    <col min="13825" max="13825" width="3" style="11" customWidth="1"/>
    <col min="13826" max="13826" width="14.5703125" style="11" customWidth="1"/>
    <col min="13827" max="13848" width="4.85546875" style="11" customWidth="1"/>
    <col min="13849" max="13849" width="5.28515625" style="11" customWidth="1"/>
    <col min="13850" max="13850" width="4.7109375" style="11" customWidth="1"/>
    <col min="13851" max="13851" width="5.7109375" style="11" customWidth="1"/>
    <col min="13852" max="13852" width="5" style="11" customWidth="1"/>
    <col min="13853" max="13853" width="6" style="11" customWidth="1"/>
    <col min="13854" max="13854" width="5.28515625" style="11" customWidth="1"/>
    <col min="13855" max="13855" width="5.42578125" style="11" customWidth="1"/>
    <col min="13856" max="13856" width="5.5703125" style="11" customWidth="1"/>
    <col min="13857" max="13857" width="5.7109375" style="11" customWidth="1"/>
    <col min="13858" max="13858" width="4.7109375" style="11" customWidth="1"/>
    <col min="13859" max="13859" width="5.140625" style="11" customWidth="1"/>
    <col min="13860" max="13862" width="0" style="11" hidden="1" customWidth="1"/>
    <col min="13863" max="13864" width="5" style="11" customWidth="1"/>
    <col min="13865" max="14080" width="3.85546875" style="11"/>
    <col min="14081" max="14081" width="3" style="11" customWidth="1"/>
    <col min="14082" max="14082" width="14.5703125" style="11" customWidth="1"/>
    <col min="14083" max="14104" width="4.85546875" style="11" customWidth="1"/>
    <col min="14105" max="14105" width="5.28515625" style="11" customWidth="1"/>
    <col min="14106" max="14106" width="4.7109375" style="11" customWidth="1"/>
    <col min="14107" max="14107" width="5.7109375" style="11" customWidth="1"/>
    <col min="14108" max="14108" width="5" style="11" customWidth="1"/>
    <col min="14109" max="14109" width="6" style="11" customWidth="1"/>
    <col min="14110" max="14110" width="5.28515625" style="11" customWidth="1"/>
    <col min="14111" max="14111" width="5.42578125" style="11" customWidth="1"/>
    <col min="14112" max="14112" width="5.5703125" style="11" customWidth="1"/>
    <col min="14113" max="14113" width="5.7109375" style="11" customWidth="1"/>
    <col min="14114" max="14114" width="4.7109375" style="11" customWidth="1"/>
    <col min="14115" max="14115" width="5.140625" style="11" customWidth="1"/>
    <col min="14116" max="14118" width="0" style="11" hidden="1" customWidth="1"/>
    <col min="14119" max="14120" width="5" style="11" customWidth="1"/>
    <col min="14121" max="14336" width="3.85546875" style="11"/>
    <col min="14337" max="14337" width="3" style="11" customWidth="1"/>
    <col min="14338" max="14338" width="14.5703125" style="11" customWidth="1"/>
    <col min="14339" max="14360" width="4.85546875" style="11" customWidth="1"/>
    <col min="14361" max="14361" width="5.28515625" style="11" customWidth="1"/>
    <col min="14362" max="14362" width="4.7109375" style="11" customWidth="1"/>
    <col min="14363" max="14363" width="5.7109375" style="11" customWidth="1"/>
    <col min="14364" max="14364" width="5" style="11" customWidth="1"/>
    <col min="14365" max="14365" width="6" style="11" customWidth="1"/>
    <col min="14366" max="14366" width="5.28515625" style="11" customWidth="1"/>
    <col min="14367" max="14367" width="5.42578125" style="11" customWidth="1"/>
    <col min="14368" max="14368" width="5.5703125" style="11" customWidth="1"/>
    <col min="14369" max="14369" width="5.7109375" style="11" customWidth="1"/>
    <col min="14370" max="14370" width="4.7109375" style="11" customWidth="1"/>
    <col min="14371" max="14371" width="5.140625" style="11" customWidth="1"/>
    <col min="14372" max="14374" width="0" style="11" hidden="1" customWidth="1"/>
    <col min="14375" max="14376" width="5" style="11" customWidth="1"/>
    <col min="14377" max="14592" width="3.85546875" style="11"/>
    <col min="14593" max="14593" width="3" style="11" customWidth="1"/>
    <col min="14594" max="14594" width="14.5703125" style="11" customWidth="1"/>
    <col min="14595" max="14616" width="4.85546875" style="11" customWidth="1"/>
    <col min="14617" max="14617" width="5.28515625" style="11" customWidth="1"/>
    <col min="14618" max="14618" width="4.7109375" style="11" customWidth="1"/>
    <col min="14619" max="14619" width="5.7109375" style="11" customWidth="1"/>
    <col min="14620" max="14620" width="5" style="11" customWidth="1"/>
    <col min="14621" max="14621" width="6" style="11" customWidth="1"/>
    <col min="14622" max="14622" width="5.28515625" style="11" customWidth="1"/>
    <col min="14623" max="14623" width="5.42578125" style="11" customWidth="1"/>
    <col min="14624" max="14624" width="5.5703125" style="11" customWidth="1"/>
    <col min="14625" max="14625" width="5.7109375" style="11" customWidth="1"/>
    <col min="14626" max="14626" width="4.7109375" style="11" customWidth="1"/>
    <col min="14627" max="14627" width="5.140625" style="11" customWidth="1"/>
    <col min="14628" max="14630" width="0" style="11" hidden="1" customWidth="1"/>
    <col min="14631" max="14632" width="5" style="11" customWidth="1"/>
    <col min="14633" max="14848" width="3.85546875" style="11"/>
    <col min="14849" max="14849" width="3" style="11" customWidth="1"/>
    <col min="14850" max="14850" width="14.5703125" style="11" customWidth="1"/>
    <col min="14851" max="14872" width="4.85546875" style="11" customWidth="1"/>
    <col min="14873" max="14873" width="5.28515625" style="11" customWidth="1"/>
    <col min="14874" max="14874" width="4.7109375" style="11" customWidth="1"/>
    <col min="14875" max="14875" width="5.7109375" style="11" customWidth="1"/>
    <col min="14876" max="14876" width="5" style="11" customWidth="1"/>
    <col min="14877" max="14877" width="6" style="11" customWidth="1"/>
    <col min="14878" max="14878" width="5.28515625" style="11" customWidth="1"/>
    <col min="14879" max="14879" width="5.42578125" style="11" customWidth="1"/>
    <col min="14880" max="14880" width="5.5703125" style="11" customWidth="1"/>
    <col min="14881" max="14881" width="5.7109375" style="11" customWidth="1"/>
    <col min="14882" max="14882" width="4.7109375" style="11" customWidth="1"/>
    <col min="14883" max="14883" width="5.140625" style="11" customWidth="1"/>
    <col min="14884" max="14886" width="0" style="11" hidden="1" customWidth="1"/>
    <col min="14887" max="14888" width="5" style="11" customWidth="1"/>
    <col min="14889" max="15104" width="3.85546875" style="11"/>
    <col min="15105" max="15105" width="3" style="11" customWidth="1"/>
    <col min="15106" max="15106" width="14.5703125" style="11" customWidth="1"/>
    <col min="15107" max="15128" width="4.85546875" style="11" customWidth="1"/>
    <col min="15129" max="15129" width="5.28515625" style="11" customWidth="1"/>
    <col min="15130" max="15130" width="4.7109375" style="11" customWidth="1"/>
    <col min="15131" max="15131" width="5.7109375" style="11" customWidth="1"/>
    <col min="15132" max="15132" width="5" style="11" customWidth="1"/>
    <col min="15133" max="15133" width="6" style="11" customWidth="1"/>
    <col min="15134" max="15134" width="5.28515625" style="11" customWidth="1"/>
    <col min="15135" max="15135" width="5.42578125" style="11" customWidth="1"/>
    <col min="15136" max="15136" width="5.5703125" style="11" customWidth="1"/>
    <col min="15137" max="15137" width="5.7109375" style="11" customWidth="1"/>
    <col min="15138" max="15138" width="4.7109375" style="11" customWidth="1"/>
    <col min="15139" max="15139" width="5.140625" style="11" customWidth="1"/>
    <col min="15140" max="15142" width="0" style="11" hidden="1" customWidth="1"/>
    <col min="15143" max="15144" width="5" style="11" customWidth="1"/>
    <col min="15145" max="15360" width="3.85546875" style="11"/>
    <col min="15361" max="15361" width="3" style="11" customWidth="1"/>
    <col min="15362" max="15362" width="14.5703125" style="11" customWidth="1"/>
    <col min="15363" max="15384" width="4.85546875" style="11" customWidth="1"/>
    <col min="15385" max="15385" width="5.28515625" style="11" customWidth="1"/>
    <col min="15386" max="15386" width="4.7109375" style="11" customWidth="1"/>
    <col min="15387" max="15387" width="5.7109375" style="11" customWidth="1"/>
    <col min="15388" max="15388" width="5" style="11" customWidth="1"/>
    <col min="15389" max="15389" width="6" style="11" customWidth="1"/>
    <col min="15390" max="15390" width="5.28515625" style="11" customWidth="1"/>
    <col min="15391" max="15391" width="5.42578125" style="11" customWidth="1"/>
    <col min="15392" max="15392" width="5.5703125" style="11" customWidth="1"/>
    <col min="15393" max="15393" width="5.7109375" style="11" customWidth="1"/>
    <col min="15394" max="15394" width="4.7109375" style="11" customWidth="1"/>
    <col min="15395" max="15395" width="5.140625" style="11" customWidth="1"/>
    <col min="15396" max="15398" width="0" style="11" hidden="1" customWidth="1"/>
    <col min="15399" max="15400" width="5" style="11" customWidth="1"/>
    <col min="15401" max="15616" width="3.85546875" style="11"/>
    <col min="15617" max="15617" width="3" style="11" customWidth="1"/>
    <col min="15618" max="15618" width="14.5703125" style="11" customWidth="1"/>
    <col min="15619" max="15640" width="4.85546875" style="11" customWidth="1"/>
    <col min="15641" max="15641" width="5.28515625" style="11" customWidth="1"/>
    <col min="15642" max="15642" width="4.7109375" style="11" customWidth="1"/>
    <col min="15643" max="15643" width="5.7109375" style="11" customWidth="1"/>
    <col min="15644" max="15644" width="5" style="11" customWidth="1"/>
    <col min="15645" max="15645" width="6" style="11" customWidth="1"/>
    <col min="15646" max="15646" width="5.28515625" style="11" customWidth="1"/>
    <col min="15647" max="15647" width="5.42578125" style="11" customWidth="1"/>
    <col min="15648" max="15648" width="5.5703125" style="11" customWidth="1"/>
    <col min="15649" max="15649" width="5.7109375" style="11" customWidth="1"/>
    <col min="15650" max="15650" width="4.7109375" style="11" customWidth="1"/>
    <col min="15651" max="15651" width="5.140625" style="11" customWidth="1"/>
    <col min="15652" max="15654" width="0" style="11" hidden="1" customWidth="1"/>
    <col min="15655" max="15656" width="5" style="11" customWidth="1"/>
    <col min="15657" max="15872" width="3.85546875" style="11"/>
    <col min="15873" max="15873" width="3" style="11" customWidth="1"/>
    <col min="15874" max="15874" width="14.5703125" style="11" customWidth="1"/>
    <col min="15875" max="15896" width="4.85546875" style="11" customWidth="1"/>
    <col min="15897" max="15897" width="5.28515625" style="11" customWidth="1"/>
    <col min="15898" max="15898" width="4.7109375" style="11" customWidth="1"/>
    <col min="15899" max="15899" width="5.7109375" style="11" customWidth="1"/>
    <col min="15900" max="15900" width="5" style="11" customWidth="1"/>
    <col min="15901" max="15901" width="6" style="11" customWidth="1"/>
    <col min="15902" max="15902" width="5.28515625" style="11" customWidth="1"/>
    <col min="15903" max="15903" width="5.42578125" style="11" customWidth="1"/>
    <col min="15904" max="15904" width="5.5703125" style="11" customWidth="1"/>
    <col min="15905" max="15905" width="5.7109375" style="11" customWidth="1"/>
    <col min="15906" max="15906" width="4.7109375" style="11" customWidth="1"/>
    <col min="15907" max="15907" width="5.140625" style="11" customWidth="1"/>
    <col min="15908" max="15910" width="0" style="11" hidden="1" customWidth="1"/>
    <col min="15911" max="15912" width="5" style="11" customWidth="1"/>
    <col min="15913" max="16128" width="3.85546875" style="11"/>
    <col min="16129" max="16129" width="3" style="11" customWidth="1"/>
    <col min="16130" max="16130" width="14.5703125" style="11" customWidth="1"/>
    <col min="16131" max="16152" width="4.85546875" style="11" customWidth="1"/>
    <col min="16153" max="16153" width="5.28515625" style="11" customWidth="1"/>
    <col min="16154" max="16154" width="4.7109375" style="11" customWidth="1"/>
    <col min="16155" max="16155" width="5.7109375" style="11" customWidth="1"/>
    <col min="16156" max="16156" width="5" style="11" customWidth="1"/>
    <col min="16157" max="16157" width="6" style="11" customWidth="1"/>
    <col min="16158" max="16158" width="5.28515625" style="11" customWidth="1"/>
    <col min="16159" max="16159" width="5.42578125" style="11" customWidth="1"/>
    <col min="16160" max="16160" width="5.5703125" style="11" customWidth="1"/>
    <col min="16161" max="16161" width="5.7109375" style="11" customWidth="1"/>
    <col min="16162" max="16162" width="4.7109375" style="11" customWidth="1"/>
    <col min="16163" max="16163" width="5.140625" style="11" customWidth="1"/>
    <col min="16164" max="16166" width="0" style="11" hidden="1" customWidth="1"/>
    <col min="16167" max="16168" width="5" style="11" customWidth="1"/>
    <col min="16169" max="16384" width="3.85546875" style="11"/>
  </cols>
  <sheetData>
    <row r="1" spans="1:50" s="13" customFormat="1" ht="23.25" customHeight="1" thickBot="1">
      <c r="A1" s="547" t="s">
        <v>79</v>
      </c>
      <c r="B1" s="548"/>
      <c r="C1" s="549" t="s">
        <v>46</v>
      </c>
      <c r="D1" s="550"/>
      <c r="E1" s="550"/>
      <c r="F1" s="550"/>
      <c r="G1" s="550"/>
      <c r="H1" s="550"/>
      <c r="I1" s="550"/>
      <c r="J1" s="550"/>
      <c r="K1" s="550"/>
      <c r="L1" s="370"/>
      <c r="M1" s="370"/>
      <c r="N1" s="543" t="s">
        <v>17</v>
      </c>
      <c r="O1" s="544"/>
      <c r="P1" s="544"/>
      <c r="Q1" s="544"/>
      <c r="R1" s="544"/>
      <c r="S1" s="544"/>
      <c r="T1" s="544"/>
      <c r="U1" s="544"/>
      <c r="V1" s="544"/>
      <c r="W1" s="544"/>
      <c r="X1" s="546"/>
      <c r="Y1" s="515" t="s">
        <v>20</v>
      </c>
      <c r="Z1" s="512" t="s">
        <v>0</v>
      </c>
      <c r="AA1" s="558" t="s">
        <v>21</v>
      </c>
      <c r="AB1" s="533" t="s">
        <v>31</v>
      </c>
      <c r="AC1" s="564" t="s">
        <v>16</v>
      </c>
      <c r="AD1" s="527" t="s">
        <v>25</v>
      </c>
      <c r="AE1" s="530" t="s">
        <v>1</v>
      </c>
      <c r="AF1" s="561" t="s">
        <v>23</v>
      </c>
      <c r="AG1" s="530" t="s">
        <v>24</v>
      </c>
      <c r="AH1" s="521" t="s">
        <v>22</v>
      </c>
      <c r="AI1" s="524" t="s">
        <v>30</v>
      </c>
      <c r="AJ1" s="543" t="s">
        <v>18</v>
      </c>
      <c r="AK1" s="544"/>
      <c r="AL1" s="545"/>
      <c r="AM1" s="536" t="s">
        <v>48</v>
      </c>
      <c r="AN1" s="539" t="s">
        <v>49</v>
      </c>
    </row>
    <row r="2" spans="1:50" s="1" customFormat="1" ht="74.25" customHeight="1">
      <c r="A2" s="577" t="s">
        <v>5</v>
      </c>
      <c r="B2" s="578"/>
      <c r="C2" s="462" t="s">
        <v>53</v>
      </c>
      <c r="D2" s="462" t="s">
        <v>54</v>
      </c>
      <c r="E2" s="462" t="s">
        <v>52</v>
      </c>
      <c r="F2" s="462" t="s">
        <v>55</v>
      </c>
      <c r="G2" s="462" t="s">
        <v>56</v>
      </c>
      <c r="H2" s="462" t="s">
        <v>57</v>
      </c>
      <c r="I2" s="462" t="s">
        <v>58</v>
      </c>
      <c r="J2" s="462" t="s">
        <v>59</v>
      </c>
      <c r="K2" s="462" t="s">
        <v>60</v>
      </c>
      <c r="L2" s="462" t="s">
        <v>61</v>
      </c>
      <c r="M2" s="462" t="s">
        <v>62</v>
      </c>
      <c r="N2" s="462" t="s">
        <v>52</v>
      </c>
      <c r="O2" s="462" t="s">
        <v>54</v>
      </c>
      <c r="P2" s="462" t="s">
        <v>61</v>
      </c>
      <c r="Q2" s="462" t="s">
        <v>55</v>
      </c>
      <c r="R2" s="462" t="s">
        <v>7</v>
      </c>
      <c r="S2" s="462" t="s">
        <v>57</v>
      </c>
      <c r="T2" s="462" t="s">
        <v>58</v>
      </c>
      <c r="U2" s="462" t="s">
        <v>13</v>
      </c>
      <c r="V2" s="462" t="s">
        <v>15</v>
      </c>
      <c r="W2" s="463" t="s">
        <v>60</v>
      </c>
      <c r="X2" s="464" t="s">
        <v>63</v>
      </c>
      <c r="Y2" s="516"/>
      <c r="Z2" s="513"/>
      <c r="AA2" s="559"/>
      <c r="AB2" s="534"/>
      <c r="AC2" s="565"/>
      <c r="AD2" s="528"/>
      <c r="AE2" s="531"/>
      <c r="AF2" s="562"/>
      <c r="AG2" s="531"/>
      <c r="AH2" s="522"/>
      <c r="AI2" s="525"/>
      <c r="AJ2" s="555" t="s">
        <v>2</v>
      </c>
      <c r="AK2" s="567" t="s">
        <v>3</v>
      </c>
      <c r="AL2" s="524" t="s">
        <v>4</v>
      </c>
      <c r="AM2" s="537"/>
      <c r="AN2" s="540"/>
    </row>
    <row r="3" spans="1:50" s="2" customFormat="1" ht="14.25" customHeight="1">
      <c r="A3" s="573" t="s">
        <v>14</v>
      </c>
      <c r="B3" s="574"/>
      <c r="C3" s="465">
        <v>41653</v>
      </c>
      <c r="D3" s="466">
        <f>C3+14</f>
        <v>41667</v>
      </c>
      <c r="E3" s="466">
        <f t="shared" ref="E3:N3" si="0">D3+14</f>
        <v>41681</v>
      </c>
      <c r="F3" s="466">
        <f t="shared" si="0"/>
        <v>41695</v>
      </c>
      <c r="G3" s="466">
        <f t="shared" si="0"/>
        <v>41709</v>
      </c>
      <c r="H3" s="466">
        <f t="shared" si="0"/>
        <v>41723</v>
      </c>
      <c r="I3" s="466">
        <f t="shared" si="0"/>
        <v>41737</v>
      </c>
      <c r="J3" s="466">
        <f t="shared" si="0"/>
        <v>41751</v>
      </c>
      <c r="K3" s="466">
        <f t="shared" si="0"/>
        <v>41765</v>
      </c>
      <c r="L3" s="466">
        <f t="shared" si="0"/>
        <v>41779</v>
      </c>
      <c r="M3" s="467">
        <f t="shared" si="0"/>
        <v>41793</v>
      </c>
      <c r="N3" s="468">
        <f t="shared" si="0"/>
        <v>41807</v>
      </c>
      <c r="O3" s="469">
        <v>41863</v>
      </c>
      <c r="P3" s="469">
        <v>41877</v>
      </c>
      <c r="Q3" s="469">
        <f t="shared" ref="Q3:W3" si="1">P3+14</f>
        <v>41891</v>
      </c>
      <c r="R3" s="469">
        <f t="shared" si="1"/>
        <v>41905</v>
      </c>
      <c r="S3" s="469">
        <f t="shared" si="1"/>
        <v>41919</v>
      </c>
      <c r="T3" s="469">
        <f t="shared" si="1"/>
        <v>41933</v>
      </c>
      <c r="U3" s="469">
        <f t="shared" si="1"/>
        <v>41947</v>
      </c>
      <c r="V3" s="469">
        <f t="shared" si="1"/>
        <v>41961</v>
      </c>
      <c r="W3" s="469">
        <f t="shared" si="1"/>
        <v>41975</v>
      </c>
      <c r="X3" s="470" t="s">
        <v>80</v>
      </c>
      <c r="Y3" s="516"/>
      <c r="Z3" s="513"/>
      <c r="AA3" s="559"/>
      <c r="AB3" s="534"/>
      <c r="AC3" s="565"/>
      <c r="AD3" s="528"/>
      <c r="AE3" s="531"/>
      <c r="AF3" s="562"/>
      <c r="AG3" s="531"/>
      <c r="AH3" s="522"/>
      <c r="AI3" s="525"/>
      <c r="AJ3" s="556"/>
      <c r="AK3" s="568"/>
      <c r="AL3" s="525"/>
      <c r="AM3" s="537"/>
      <c r="AN3" s="540"/>
    </row>
    <row r="4" spans="1:50" s="2" customFormat="1" ht="18.75" customHeight="1" thickBot="1">
      <c r="A4" s="575" t="s">
        <v>27</v>
      </c>
      <c r="B4" s="576"/>
      <c r="C4" s="471">
        <v>1</v>
      </c>
      <c r="D4" s="472">
        <v>2</v>
      </c>
      <c r="E4" s="472">
        <v>3</v>
      </c>
      <c r="F4" s="472">
        <v>4</v>
      </c>
      <c r="G4" s="472">
        <v>5</v>
      </c>
      <c r="H4" s="472">
        <v>6</v>
      </c>
      <c r="I4" s="472">
        <v>7</v>
      </c>
      <c r="J4" s="472">
        <v>8</v>
      </c>
      <c r="K4" s="472">
        <v>9</v>
      </c>
      <c r="L4" s="472">
        <v>10</v>
      </c>
      <c r="M4" s="473">
        <v>11</v>
      </c>
      <c r="N4" s="473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270">
        <v>21</v>
      </c>
      <c r="X4" s="189">
        <v>22</v>
      </c>
      <c r="Y4" s="517"/>
      <c r="Z4" s="514"/>
      <c r="AA4" s="560"/>
      <c r="AB4" s="535"/>
      <c r="AC4" s="566"/>
      <c r="AD4" s="529"/>
      <c r="AE4" s="532"/>
      <c r="AF4" s="563"/>
      <c r="AG4" s="532"/>
      <c r="AH4" s="523"/>
      <c r="AI4" s="526"/>
      <c r="AJ4" s="557"/>
      <c r="AK4" s="569"/>
      <c r="AL4" s="526"/>
      <c r="AM4" s="538"/>
      <c r="AN4" s="541"/>
    </row>
    <row r="5" spans="1:50" s="74" customFormat="1" ht="9.9499999999999993" customHeight="1">
      <c r="A5" s="572">
        <v>1</v>
      </c>
      <c r="B5" s="571" t="s">
        <v>9</v>
      </c>
      <c r="C5" s="267"/>
      <c r="D5" s="101">
        <v>8</v>
      </c>
      <c r="E5" s="101">
        <v>6</v>
      </c>
      <c r="F5" s="268">
        <v>2</v>
      </c>
      <c r="G5" s="21">
        <v>10</v>
      </c>
      <c r="H5" s="26">
        <v>5</v>
      </c>
      <c r="I5" s="24">
        <v>3</v>
      </c>
      <c r="J5" s="22">
        <v>9</v>
      </c>
      <c r="K5" s="20">
        <v>4</v>
      </c>
      <c r="L5" s="101">
        <v>7</v>
      </c>
      <c r="M5" s="77">
        <v>11</v>
      </c>
      <c r="N5" s="339"/>
      <c r="O5" s="25">
        <v>8</v>
      </c>
      <c r="P5" s="25">
        <v>6</v>
      </c>
      <c r="Q5" s="24">
        <v>2</v>
      </c>
      <c r="R5" s="269">
        <v>10</v>
      </c>
      <c r="S5" s="23">
        <v>5</v>
      </c>
      <c r="T5" s="20">
        <v>3</v>
      </c>
      <c r="U5" s="20">
        <v>9</v>
      </c>
      <c r="V5" s="77">
        <v>4</v>
      </c>
      <c r="W5" s="24">
        <v>7</v>
      </c>
      <c r="X5" s="88">
        <v>11</v>
      </c>
      <c r="Y5" s="321"/>
      <c r="Z5" s="76"/>
      <c r="AA5" s="75"/>
      <c r="AB5" s="271"/>
      <c r="AC5" s="354"/>
      <c r="AD5" s="278"/>
      <c r="AE5" s="279"/>
      <c r="AF5" s="280"/>
      <c r="AG5" s="281"/>
      <c r="AH5" s="282"/>
      <c r="AI5" s="328"/>
      <c r="AJ5" s="300"/>
      <c r="AK5" s="301"/>
      <c r="AL5" s="302"/>
      <c r="AM5" s="303"/>
      <c r="AN5" s="359"/>
      <c r="AO5" s="3"/>
      <c r="AP5" s="3"/>
      <c r="AQ5" s="3"/>
      <c r="AR5" s="3"/>
      <c r="AS5" s="3"/>
      <c r="AT5" s="3"/>
      <c r="AU5" s="3"/>
      <c r="AV5" s="3"/>
      <c r="AW5" s="3"/>
      <c r="AX5" s="159"/>
    </row>
    <row r="6" spans="1:50" s="4" customFormat="1" ht="13.5" customHeight="1">
      <c r="A6" s="510"/>
      <c r="B6" s="571"/>
      <c r="C6" s="125"/>
      <c r="D6" s="60">
        <v>0</v>
      </c>
      <c r="E6" s="126">
        <v>0</v>
      </c>
      <c r="F6" s="60">
        <v>1</v>
      </c>
      <c r="G6" s="127">
        <v>0</v>
      </c>
      <c r="H6" s="128"/>
      <c r="I6" s="60">
        <v>0</v>
      </c>
      <c r="J6" s="129">
        <v>0.5</v>
      </c>
      <c r="K6" s="60">
        <v>0</v>
      </c>
      <c r="L6" s="60">
        <v>0</v>
      </c>
      <c r="M6" s="131">
        <v>0</v>
      </c>
      <c r="N6" s="340"/>
      <c r="O6" s="60">
        <v>0.5</v>
      </c>
      <c r="P6" s="60">
        <v>0</v>
      </c>
      <c r="Q6" s="126">
        <v>1</v>
      </c>
      <c r="R6" s="129">
        <v>1</v>
      </c>
      <c r="S6" s="128"/>
      <c r="T6" s="60">
        <v>0</v>
      </c>
      <c r="U6" s="60">
        <v>0</v>
      </c>
      <c r="V6" s="131">
        <v>0.5</v>
      </c>
      <c r="W6" s="126">
        <v>0</v>
      </c>
      <c r="X6" s="87">
        <v>0.5</v>
      </c>
      <c r="Y6" s="322">
        <f>SUM(C6:X6)</f>
        <v>5</v>
      </c>
      <c r="Z6" s="65">
        <f>COUNT(C6:X6)</f>
        <v>18</v>
      </c>
      <c r="AA6" s="61">
        <f>Y6+20-Z6</f>
        <v>7</v>
      </c>
      <c r="AB6" s="273">
        <f>RANK(Y6,Y$6:Y$26,0)</f>
        <v>7</v>
      </c>
      <c r="AC6" s="355">
        <f>IF(Z6=0,"-",Y6/Z6)</f>
        <v>0.27777777777777779</v>
      </c>
      <c r="AD6" s="121">
        <v>0.46986573843858781</v>
      </c>
      <c r="AE6" s="334">
        <v>1</v>
      </c>
      <c r="AF6" s="182">
        <f>Y6+AE6</f>
        <v>6</v>
      </c>
      <c r="AG6" s="177">
        <f>AF6+20-Z6</f>
        <v>8</v>
      </c>
      <c r="AH6" s="69">
        <f>IF(Z6=0,"-",(AC6-AD6)*Z6)</f>
        <v>-3.4575832918945801</v>
      </c>
      <c r="AI6" s="329">
        <f>RANK(AF6,AF$6:AF$26,0)</f>
        <v>10</v>
      </c>
      <c r="AJ6" s="304">
        <f>SUMIF(C5:W5,5,C6:W6)+SUMIF(C5:W5,3,C6:W6)+SUMIF(C5:W5,10,C6:W6)</f>
        <v>1</v>
      </c>
      <c r="AK6" s="305" t="e">
        <f>IF(OR(#REF!&lt;6,AI6&lt;2),"-",AJ6)</f>
        <v>#REF!</v>
      </c>
      <c r="AL6" s="306" t="e">
        <f>IF(AK6="-","-",RANK(AK6,AK$6:AK$24,0))</f>
        <v>#REF!</v>
      </c>
      <c r="AM6" s="307">
        <f>COUNTIF(D6:X6,"=0,5")</f>
        <v>4</v>
      </c>
      <c r="AN6" s="360">
        <f>RANK(AM6,AM$6:AM$26,0)</f>
        <v>3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60"/>
    </row>
    <row r="7" spans="1:50" s="74" customFormat="1" ht="9.9499999999999993" customHeight="1">
      <c r="A7" s="508">
        <v>2</v>
      </c>
      <c r="B7" s="571" t="s">
        <v>8</v>
      </c>
      <c r="C7" s="115">
        <v>6</v>
      </c>
      <c r="D7" s="102">
        <v>7</v>
      </c>
      <c r="E7" s="20">
        <v>5</v>
      </c>
      <c r="F7" s="24">
        <v>1</v>
      </c>
      <c r="G7" s="106"/>
      <c r="H7" s="23">
        <v>11</v>
      </c>
      <c r="I7" s="21">
        <v>10</v>
      </c>
      <c r="J7" s="22">
        <v>8</v>
      </c>
      <c r="K7" s="20">
        <v>3</v>
      </c>
      <c r="L7" s="25">
        <v>4</v>
      </c>
      <c r="M7" s="77">
        <v>9</v>
      </c>
      <c r="N7" s="341">
        <v>6</v>
      </c>
      <c r="O7" s="25">
        <v>7</v>
      </c>
      <c r="P7" s="25">
        <v>5</v>
      </c>
      <c r="Q7" s="21">
        <v>1</v>
      </c>
      <c r="R7" s="105"/>
      <c r="S7" s="26">
        <v>11</v>
      </c>
      <c r="T7" s="25">
        <v>10</v>
      </c>
      <c r="U7" s="20">
        <v>8</v>
      </c>
      <c r="V7" s="77">
        <v>3</v>
      </c>
      <c r="W7" s="21">
        <v>4</v>
      </c>
      <c r="X7" s="88">
        <v>9</v>
      </c>
      <c r="Y7" s="323"/>
      <c r="Z7" s="72"/>
      <c r="AA7" s="71"/>
      <c r="AB7" s="274"/>
      <c r="AC7" s="356"/>
      <c r="AD7" s="82"/>
      <c r="AE7" s="335"/>
      <c r="AF7" s="183"/>
      <c r="AG7" s="178"/>
      <c r="AH7" s="73"/>
      <c r="AI7" s="330"/>
      <c r="AJ7" s="308"/>
      <c r="AK7" s="309"/>
      <c r="AL7" s="310"/>
      <c r="AM7" s="311"/>
      <c r="AN7" s="361"/>
      <c r="AO7" s="3"/>
      <c r="AP7" s="3"/>
      <c r="AQ7" s="3"/>
      <c r="AR7" s="3"/>
      <c r="AS7" s="3"/>
      <c r="AT7" s="3"/>
      <c r="AU7" s="3"/>
      <c r="AV7" s="3"/>
      <c r="AW7" s="3"/>
      <c r="AX7" s="159"/>
    </row>
    <row r="8" spans="1:50" s="4" customFormat="1" ht="13.5" customHeight="1">
      <c r="A8" s="510">
        <v>2</v>
      </c>
      <c r="B8" s="571"/>
      <c r="C8" s="132">
        <v>0</v>
      </c>
      <c r="D8" s="60">
        <v>0</v>
      </c>
      <c r="E8" s="126"/>
      <c r="F8" s="60">
        <v>0</v>
      </c>
      <c r="G8" s="130"/>
      <c r="H8" s="128">
        <v>0</v>
      </c>
      <c r="I8" s="60">
        <v>1</v>
      </c>
      <c r="J8" s="129">
        <v>1</v>
      </c>
      <c r="K8" s="60">
        <v>0</v>
      </c>
      <c r="L8" s="60">
        <v>1</v>
      </c>
      <c r="M8" s="131">
        <v>0</v>
      </c>
      <c r="N8" s="342">
        <v>0</v>
      </c>
      <c r="O8" s="60">
        <v>0</v>
      </c>
      <c r="P8" s="60"/>
      <c r="Q8" s="126">
        <v>0</v>
      </c>
      <c r="R8" s="133"/>
      <c r="S8" s="128">
        <v>1</v>
      </c>
      <c r="T8" s="60">
        <v>0</v>
      </c>
      <c r="U8" s="60">
        <v>0</v>
      </c>
      <c r="V8" s="131">
        <v>0</v>
      </c>
      <c r="W8" s="126">
        <v>1</v>
      </c>
      <c r="X8" s="87">
        <v>0</v>
      </c>
      <c r="Y8" s="322">
        <f>SUM(C8:X8)</f>
        <v>5</v>
      </c>
      <c r="Z8" s="65">
        <f>COUNT(C8:X8)</f>
        <v>18</v>
      </c>
      <c r="AA8" s="61">
        <f>Y8+20-Z8</f>
        <v>7</v>
      </c>
      <c r="AB8" s="275">
        <f>RANK(Y8,Y$6:Y$26,0)</f>
        <v>7</v>
      </c>
      <c r="AC8" s="355">
        <f>IF(Z8=0,"-",Y8/Z8)</f>
        <v>0.27777777777777779</v>
      </c>
      <c r="AD8" s="121">
        <v>0.32655395325708608</v>
      </c>
      <c r="AE8" s="334">
        <v>3</v>
      </c>
      <c r="AF8" s="182">
        <f>Y8+AE8</f>
        <v>8</v>
      </c>
      <c r="AG8" s="177">
        <f>AF8+20-Z8</f>
        <v>10</v>
      </c>
      <c r="AH8" s="69">
        <f>IF(Z8=0,"-",(AC8-AD8)*Z8)</f>
        <v>-0.87797115862754926</v>
      </c>
      <c r="AI8" s="331">
        <f>RANK(AF8,AF$6:AF$26,0)</f>
        <v>7</v>
      </c>
      <c r="AJ8" s="304">
        <f>SUMIF(C7:W7,5,C8:W8)+SUMIF(C7:W7,3,C8:W8)+SUMIF(C7:W7,10,C8:W8)</f>
        <v>1</v>
      </c>
      <c r="AK8" s="305" t="e">
        <f>IF(OR(#REF!&lt;6,AI8&lt;2),"-",AJ8)</f>
        <v>#REF!</v>
      </c>
      <c r="AL8" s="306" t="e">
        <f>IF(AK8="-","-",RANK(AK8,AK$6:AK$24,0))</f>
        <v>#REF!</v>
      </c>
      <c r="AM8" s="312">
        <f>COUNTIF(D8:X8,"=0,5")</f>
        <v>0</v>
      </c>
      <c r="AN8" s="360">
        <f>RANK(AM8,AM$6:AM$26,0)</f>
        <v>11</v>
      </c>
      <c r="AO8" s="158"/>
      <c r="AP8" s="158"/>
      <c r="AQ8" s="158"/>
      <c r="AR8" s="158"/>
      <c r="AS8" s="158"/>
      <c r="AT8" s="158"/>
      <c r="AU8" s="158"/>
      <c r="AV8" s="158"/>
      <c r="AW8" s="158"/>
      <c r="AX8" s="160"/>
    </row>
    <row r="9" spans="1:50" s="14" customFormat="1" ht="9.9499999999999993" customHeight="1">
      <c r="A9" s="508">
        <v>2.5</v>
      </c>
      <c r="B9" s="571" t="s">
        <v>7</v>
      </c>
      <c r="C9" s="116">
        <v>5</v>
      </c>
      <c r="D9" s="101">
        <v>11</v>
      </c>
      <c r="E9" s="104"/>
      <c r="F9" s="31">
        <v>9</v>
      </c>
      <c r="G9" s="35">
        <v>8</v>
      </c>
      <c r="H9" s="33">
        <v>10</v>
      </c>
      <c r="I9" s="35">
        <v>1</v>
      </c>
      <c r="J9" s="43">
        <v>7</v>
      </c>
      <c r="K9" s="30">
        <v>2</v>
      </c>
      <c r="L9" s="28">
        <v>6</v>
      </c>
      <c r="M9" s="29">
        <v>4</v>
      </c>
      <c r="N9" s="343">
        <v>5</v>
      </c>
      <c r="O9" s="30">
        <v>11</v>
      </c>
      <c r="P9" s="103"/>
      <c r="Q9" s="35">
        <v>9</v>
      </c>
      <c r="R9" s="34">
        <v>8</v>
      </c>
      <c r="S9" s="36">
        <v>10</v>
      </c>
      <c r="T9" s="30">
        <v>1</v>
      </c>
      <c r="U9" s="28">
        <v>7</v>
      </c>
      <c r="V9" s="27">
        <v>2</v>
      </c>
      <c r="W9" s="31">
        <v>6</v>
      </c>
      <c r="X9" s="92">
        <v>4</v>
      </c>
      <c r="Y9" s="324"/>
      <c r="Z9" s="17"/>
      <c r="AA9" s="18"/>
      <c r="AB9" s="276"/>
      <c r="AC9" s="357"/>
      <c r="AD9" s="83"/>
      <c r="AE9" s="336"/>
      <c r="AF9" s="184"/>
      <c r="AG9" s="179"/>
      <c r="AH9" s="68"/>
      <c r="AI9" s="332"/>
      <c r="AJ9" s="313"/>
      <c r="AK9" s="314"/>
      <c r="AL9" s="315"/>
      <c r="AM9" s="316"/>
      <c r="AN9" s="362"/>
      <c r="AO9" s="3"/>
      <c r="AP9" s="3"/>
      <c r="AQ9" s="3"/>
      <c r="AR9" s="3"/>
      <c r="AS9" s="3"/>
      <c r="AT9" s="3"/>
      <c r="AU9" s="3"/>
      <c r="AV9" s="3"/>
      <c r="AW9" s="3"/>
      <c r="AX9" s="159"/>
    </row>
    <row r="10" spans="1:50" s="4" customFormat="1" ht="13.5" customHeight="1">
      <c r="A10" s="510">
        <v>2.8571428571428599</v>
      </c>
      <c r="B10" s="571"/>
      <c r="C10" s="132">
        <v>1</v>
      </c>
      <c r="D10" s="60">
        <v>1</v>
      </c>
      <c r="E10" s="134"/>
      <c r="F10" s="60">
        <v>1</v>
      </c>
      <c r="G10" s="127">
        <v>1</v>
      </c>
      <c r="H10" s="128">
        <v>1</v>
      </c>
      <c r="I10" s="60">
        <v>1</v>
      </c>
      <c r="J10" s="129">
        <v>1</v>
      </c>
      <c r="K10" s="60">
        <v>1</v>
      </c>
      <c r="L10" s="60">
        <v>0.5</v>
      </c>
      <c r="M10" s="131">
        <v>1</v>
      </c>
      <c r="N10" s="342"/>
      <c r="O10" s="60">
        <v>0</v>
      </c>
      <c r="P10" s="135"/>
      <c r="Q10" s="126">
        <v>0</v>
      </c>
      <c r="R10" s="129">
        <v>1</v>
      </c>
      <c r="S10" s="128">
        <v>0</v>
      </c>
      <c r="T10" s="60">
        <v>1</v>
      </c>
      <c r="U10" s="60">
        <v>1</v>
      </c>
      <c r="V10" s="131">
        <v>1</v>
      </c>
      <c r="W10" s="126">
        <v>1</v>
      </c>
      <c r="X10" s="87">
        <v>1</v>
      </c>
      <c r="Y10" s="322">
        <f>SUM(C10:X10)-C10</f>
        <v>14.5</v>
      </c>
      <c r="Z10" s="65">
        <f>COUNT(C10:X10)</f>
        <v>19</v>
      </c>
      <c r="AA10" s="61">
        <f>Y10+20-Z10</f>
        <v>15.5</v>
      </c>
      <c r="AB10" s="273">
        <f>RANK(Y10,Y$6:Y$26,0)</f>
        <v>1</v>
      </c>
      <c r="AC10" s="355">
        <f>IF(Z10=0,"-",Y10/Z10)</f>
        <v>0.76315789473684215</v>
      </c>
      <c r="AD10" s="121">
        <v>0.79204375932371962</v>
      </c>
      <c r="AE10" s="334">
        <v>-6.5</v>
      </c>
      <c r="AF10" s="182">
        <f>Y10+AE10</f>
        <v>8</v>
      </c>
      <c r="AG10" s="177">
        <f>AF10+20-Z10</f>
        <v>9</v>
      </c>
      <c r="AH10" s="69">
        <f>IF(Z10=0,"-",(AC10-AD10)*Z10)</f>
        <v>-0.54883142715067201</v>
      </c>
      <c r="AI10" s="329">
        <f>RANK(AF10,AF$6:AF$26,0)</f>
        <v>7</v>
      </c>
      <c r="AJ10" s="304">
        <f>SUMIF(C9:W9,5,C10:W10)+SUMIF(C9:W9,3,C10:W10)+SUMIF(C9:W9,10,C10:W10)</f>
        <v>2</v>
      </c>
      <c r="AK10" s="305" t="e">
        <f>IF(OR(#REF!&lt;6,AI10&lt;2),"-",AJ10)</f>
        <v>#REF!</v>
      </c>
      <c r="AL10" s="306" t="e">
        <f>IF(AK10="-","-",RANK(AK10,AK$6:AK$24,0))</f>
        <v>#REF!</v>
      </c>
      <c r="AM10" s="307">
        <f>COUNTIF(D10:X10,"=0,5")</f>
        <v>1</v>
      </c>
      <c r="AN10" s="360">
        <f>RANK(AM10,AM$6:AM$26,0)</f>
        <v>9</v>
      </c>
      <c r="AO10" s="158"/>
      <c r="AP10" s="158"/>
      <c r="AQ10" s="158"/>
      <c r="AR10" s="158"/>
      <c r="AS10" s="158"/>
      <c r="AT10" s="158"/>
      <c r="AU10" s="158"/>
      <c r="AV10" s="158"/>
      <c r="AW10" s="158"/>
      <c r="AX10" s="160"/>
    </row>
    <row r="11" spans="1:50" s="14" customFormat="1" ht="9.75" customHeight="1">
      <c r="A11" s="508">
        <v>4</v>
      </c>
      <c r="B11" s="571" t="s">
        <v>10</v>
      </c>
      <c r="C11" s="117">
        <v>10</v>
      </c>
      <c r="D11" s="28">
        <v>5</v>
      </c>
      <c r="E11" s="30">
        <v>11</v>
      </c>
      <c r="F11" s="35">
        <v>8</v>
      </c>
      <c r="G11" s="35">
        <v>7</v>
      </c>
      <c r="H11" s="86"/>
      <c r="I11" s="35">
        <v>9</v>
      </c>
      <c r="J11" s="43">
        <v>6</v>
      </c>
      <c r="K11" s="30">
        <v>1</v>
      </c>
      <c r="L11" s="28">
        <v>2</v>
      </c>
      <c r="M11" s="27">
        <v>3</v>
      </c>
      <c r="N11" s="343">
        <v>10</v>
      </c>
      <c r="O11" s="30">
        <v>5</v>
      </c>
      <c r="P11" s="28">
        <v>11</v>
      </c>
      <c r="Q11" s="31">
        <v>8</v>
      </c>
      <c r="R11" s="34">
        <v>7</v>
      </c>
      <c r="S11" s="94"/>
      <c r="T11" s="30">
        <v>9</v>
      </c>
      <c r="U11" s="28">
        <v>6</v>
      </c>
      <c r="V11" s="27">
        <v>1</v>
      </c>
      <c r="W11" s="31">
        <v>2</v>
      </c>
      <c r="X11" s="89">
        <v>3</v>
      </c>
      <c r="Y11" s="323"/>
      <c r="Z11" s="15"/>
      <c r="AA11" s="16"/>
      <c r="AB11" s="274"/>
      <c r="AC11" s="356"/>
      <c r="AD11" s="84"/>
      <c r="AE11" s="337"/>
      <c r="AF11" s="185"/>
      <c r="AG11" s="180"/>
      <c r="AH11" s="70"/>
      <c r="AI11" s="330"/>
      <c r="AJ11" s="308"/>
      <c r="AK11" s="309"/>
      <c r="AL11" s="315"/>
      <c r="AM11" s="311"/>
      <c r="AN11" s="361"/>
      <c r="AO11" s="3"/>
      <c r="AP11" s="3"/>
      <c r="AQ11" s="3"/>
      <c r="AR11" s="3"/>
      <c r="AS11" s="3"/>
      <c r="AT11" s="3"/>
      <c r="AU11" s="3"/>
      <c r="AV11" s="3"/>
      <c r="AW11" s="3"/>
      <c r="AX11" s="159"/>
    </row>
    <row r="12" spans="1:50" s="4" customFormat="1" ht="13.5" customHeight="1">
      <c r="A12" s="510">
        <v>3.5714285714285698</v>
      </c>
      <c r="B12" s="571"/>
      <c r="C12" s="132">
        <v>0</v>
      </c>
      <c r="D12" s="60">
        <v>1</v>
      </c>
      <c r="E12" s="126">
        <v>0.5</v>
      </c>
      <c r="F12" s="60">
        <v>0</v>
      </c>
      <c r="G12" s="127">
        <v>0</v>
      </c>
      <c r="H12" s="136"/>
      <c r="I12" s="60">
        <v>1</v>
      </c>
      <c r="J12" s="60">
        <v>0</v>
      </c>
      <c r="K12" s="60">
        <v>1</v>
      </c>
      <c r="L12" s="60">
        <v>0</v>
      </c>
      <c r="M12" s="131">
        <v>0</v>
      </c>
      <c r="N12" s="342">
        <v>0.5</v>
      </c>
      <c r="O12" s="60">
        <v>0.5</v>
      </c>
      <c r="P12" s="60">
        <v>0.5</v>
      </c>
      <c r="Q12" s="126">
        <v>0</v>
      </c>
      <c r="R12" s="129">
        <v>0</v>
      </c>
      <c r="S12" s="137"/>
      <c r="T12" s="60">
        <v>1</v>
      </c>
      <c r="U12" s="60">
        <v>0</v>
      </c>
      <c r="V12" s="131">
        <v>0.5</v>
      </c>
      <c r="W12" s="126">
        <v>0</v>
      </c>
      <c r="X12" s="87">
        <v>0</v>
      </c>
      <c r="Y12" s="322">
        <f>SUM(C12:X12)-D12-O12</f>
        <v>5</v>
      </c>
      <c r="Z12" s="65">
        <f>COUNT(C12:X12)</f>
        <v>20</v>
      </c>
      <c r="AA12" s="61">
        <f>Y12+20-Z12</f>
        <v>5</v>
      </c>
      <c r="AB12" s="275">
        <f>RANK(Y12,Y$6:Y$26,0)</f>
        <v>7</v>
      </c>
      <c r="AC12" s="355">
        <f>IF(Z12=0,"-",Y12/Z12)</f>
        <v>0.25</v>
      </c>
      <c r="AD12" s="121">
        <v>0.34898060666335157</v>
      </c>
      <c r="AE12" s="334">
        <v>3.5</v>
      </c>
      <c r="AF12" s="182">
        <f>Y12+AE12</f>
        <v>8.5</v>
      </c>
      <c r="AG12" s="177">
        <f>AF12+20-Z12</f>
        <v>8.5</v>
      </c>
      <c r="AH12" s="69">
        <f>IF(Z12=0,"-",(AC12-AD12)*Z12)</f>
        <v>-1.9796121332670313</v>
      </c>
      <c r="AI12" s="331">
        <f>RANK(AF12,AF$6:AF$26,0)</f>
        <v>6</v>
      </c>
      <c r="AJ12" s="304">
        <f>SUMIF(C11:W11,5,C12:W12)+SUMIF(C11:W11,3,C12:W12)+SUMIF(C11:W11,10,C12:W12)</f>
        <v>2</v>
      </c>
      <c r="AK12" s="305" t="e">
        <f>IF(OR(#REF!&lt;6,AI12&lt;2),"-",AJ12)</f>
        <v>#REF!</v>
      </c>
      <c r="AL12" s="306" t="e">
        <f>IF(AK12="-","-",RANK(AK12,AK$6:AK$24,0))</f>
        <v>#REF!</v>
      </c>
      <c r="AM12" s="312">
        <f>COUNTIF(D12:X12,"=0,5")</f>
        <v>5</v>
      </c>
      <c r="AN12" s="360">
        <f>RANK(AM12,AM$6:AM$26,0)</f>
        <v>1</v>
      </c>
      <c r="AO12" s="158"/>
      <c r="AP12" s="158"/>
      <c r="AQ12" s="158"/>
      <c r="AR12" s="158"/>
      <c r="AS12" s="158"/>
      <c r="AT12" s="158"/>
      <c r="AU12" s="158"/>
      <c r="AV12" s="158"/>
      <c r="AW12" s="158"/>
      <c r="AX12" s="160"/>
    </row>
    <row r="13" spans="1:50" s="14" customFormat="1" ht="9.9499999999999993" customHeight="1">
      <c r="A13" s="508">
        <v>5</v>
      </c>
      <c r="B13" s="506" t="s">
        <v>33</v>
      </c>
      <c r="C13" s="118">
        <v>3</v>
      </c>
      <c r="D13" s="30">
        <v>4</v>
      </c>
      <c r="E13" s="38">
        <v>2</v>
      </c>
      <c r="F13" s="41">
        <v>7</v>
      </c>
      <c r="G13" s="42">
        <v>6</v>
      </c>
      <c r="H13" s="36">
        <v>1</v>
      </c>
      <c r="I13" s="28">
        <v>11</v>
      </c>
      <c r="J13" s="474"/>
      <c r="K13" s="38">
        <v>8</v>
      </c>
      <c r="L13" s="38">
        <v>9</v>
      </c>
      <c r="M13" s="78">
        <v>10</v>
      </c>
      <c r="N13" s="344">
        <v>3</v>
      </c>
      <c r="O13" s="28">
        <v>4</v>
      </c>
      <c r="P13" s="39">
        <v>2</v>
      </c>
      <c r="Q13" s="42">
        <v>7</v>
      </c>
      <c r="R13" s="40">
        <v>6</v>
      </c>
      <c r="S13" s="33">
        <v>1</v>
      </c>
      <c r="T13" s="30">
        <v>11</v>
      </c>
      <c r="U13" s="104"/>
      <c r="V13" s="78">
        <v>8</v>
      </c>
      <c r="W13" s="28">
        <v>9</v>
      </c>
      <c r="X13" s="90">
        <v>10</v>
      </c>
      <c r="Y13" s="324"/>
      <c r="Z13" s="17"/>
      <c r="AA13" s="16"/>
      <c r="AB13" s="274"/>
      <c r="AC13" s="357"/>
      <c r="AD13" s="83"/>
      <c r="AE13" s="336"/>
      <c r="AF13" s="184"/>
      <c r="AG13" s="179"/>
      <c r="AH13" s="68"/>
      <c r="AI13" s="330"/>
      <c r="AJ13" s="313"/>
      <c r="AK13" s="314"/>
      <c r="AL13" s="315"/>
      <c r="AM13" s="316"/>
      <c r="AN13" s="361"/>
      <c r="AO13" s="3"/>
      <c r="AP13" s="3"/>
      <c r="AQ13" s="3"/>
      <c r="AR13" s="3"/>
      <c r="AS13" s="3"/>
      <c r="AT13" s="3"/>
      <c r="AU13" s="3"/>
      <c r="AV13" s="3"/>
      <c r="AW13" s="3"/>
      <c r="AX13" s="159"/>
    </row>
    <row r="14" spans="1:50" s="4" customFormat="1" ht="13.5" customHeight="1">
      <c r="A14" s="510">
        <v>4.2857142857142803</v>
      </c>
      <c r="B14" s="506"/>
      <c r="C14" s="475">
        <v>0</v>
      </c>
      <c r="D14" s="476">
        <v>0</v>
      </c>
      <c r="E14" s="477"/>
      <c r="F14" s="476">
        <v>0.5</v>
      </c>
      <c r="G14" s="478"/>
      <c r="H14" s="479"/>
      <c r="I14" s="476">
        <v>0</v>
      </c>
      <c r="J14" s="480"/>
      <c r="K14" s="476"/>
      <c r="L14" s="476"/>
      <c r="M14" s="481"/>
      <c r="N14" s="482"/>
      <c r="O14" s="476">
        <v>0.5</v>
      </c>
      <c r="P14" s="476"/>
      <c r="Q14" s="477"/>
      <c r="R14" s="480"/>
      <c r="S14" s="479"/>
      <c r="T14" s="476">
        <v>1</v>
      </c>
      <c r="U14" s="476"/>
      <c r="V14" s="481"/>
      <c r="W14" s="477"/>
      <c r="X14" s="483"/>
      <c r="Y14" s="484"/>
      <c r="Z14" s="485">
        <f>COUNT(C14:X14)</f>
        <v>6</v>
      </c>
      <c r="AA14" s="486">
        <f>Y14+20-Z14</f>
        <v>14</v>
      </c>
      <c r="AB14" s="487" t="e">
        <f>RANK(Y14,Y$6:Y$26,0)</f>
        <v>#N/A</v>
      </c>
      <c r="AC14" s="488">
        <f>IF(Z14=0,"-",Y14/Z14)</f>
        <v>0</v>
      </c>
      <c r="AD14" s="489">
        <v>0.4649428145201393</v>
      </c>
      <c r="AE14" s="490">
        <v>1.5</v>
      </c>
      <c r="AF14" s="491">
        <f>Y14+AE14</f>
        <v>1.5</v>
      </c>
      <c r="AG14" s="492">
        <f>AF14+20-Z14</f>
        <v>15.5</v>
      </c>
      <c r="AH14" s="493">
        <f>IF(Z14=0,"-",(AC14-AD14)*Z14)</f>
        <v>-2.7896568871208358</v>
      </c>
      <c r="AI14" s="494">
        <f>RANK(AF14,AF$6:AF$26,0)</f>
        <v>11</v>
      </c>
      <c r="AJ14" s="495">
        <f>SUMIF(C13:W13,5,C14:W14)+SUMIF(C13:W13,3,C14:W14)+SUMIF(C13:W13,10,C14:W14)</f>
        <v>0</v>
      </c>
      <c r="AK14" s="496" t="e">
        <f>IF(OR(#REF!&lt;6,AI14&lt;2),"-",AJ14)</f>
        <v>#REF!</v>
      </c>
      <c r="AL14" s="497" t="e">
        <f>IF(AK14="-","-",RANK(AK14,AK$6:AK$24,0))</f>
        <v>#REF!</v>
      </c>
      <c r="AM14" s="498">
        <f>COUNTIF(D14:X14,"=0,5")</f>
        <v>2</v>
      </c>
      <c r="AN14" s="499">
        <f>RANK(AM14,AM$6:AM$26,0)</f>
        <v>7</v>
      </c>
      <c r="AO14" s="158"/>
      <c r="AP14" s="158"/>
      <c r="AQ14" s="158"/>
      <c r="AR14" s="158"/>
      <c r="AS14" s="158"/>
      <c r="AT14" s="158"/>
      <c r="AU14" s="158"/>
      <c r="AV14" s="158"/>
      <c r="AW14" s="158"/>
      <c r="AX14" s="160"/>
    </row>
    <row r="15" spans="1:50" s="19" customFormat="1" ht="9.9499999999999993" customHeight="1">
      <c r="A15" s="508">
        <v>6</v>
      </c>
      <c r="B15" s="571" t="s">
        <v>13</v>
      </c>
      <c r="C15" s="119">
        <v>2</v>
      </c>
      <c r="D15" s="100"/>
      <c r="E15" s="38">
        <v>1</v>
      </c>
      <c r="F15" s="31">
        <v>10</v>
      </c>
      <c r="G15" s="41">
        <v>5</v>
      </c>
      <c r="H15" s="33">
        <v>9</v>
      </c>
      <c r="I15" s="42">
        <v>7</v>
      </c>
      <c r="J15" s="32">
        <v>4</v>
      </c>
      <c r="K15" s="30">
        <v>11</v>
      </c>
      <c r="L15" s="30">
        <v>3</v>
      </c>
      <c r="M15" s="29">
        <v>8</v>
      </c>
      <c r="N15" s="345">
        <v>2</v>
      </c>
      <c r="O15" s="99"/>
      <c r="P15" s="39">
        <v>1</v>
      </c>
      <c r="Q15" s="161">
        <v>10</v>
      </c>
      <c r="R15" s="42">
        <v>5</v>
      </c>
      <c r="S15" s="36">
        <v>9</v>
      </c>
      <c r="T15" s="38">
        <v>7</v>
      </c>
      <c r="U15" s="38">
        <v>4</v>
      </c>
      <c r="V15" s="27">
        <v>11</v>
      </c>
      <c r="W15" s="42">
        <v>3</v>
      </c>
      <c r="X15" s="92">
        <v>8</v>
      </c>
      <c r="Y15" s="323"/>
      <c r="Z15" s="15"/>
      <c r="AA15" s="16"/>
      <c r="AB15" s="274"/>
      <c r="AC15" s="356"/>
      <c r="AD15" s="84"/>
      <c r="AE15" s="337"/>
      <c r="AF15" s="185"/>
      <c r="AG15" s="180"/>
      <c r="AH15" s="70"/>
      <c r="AI15" s="330"/>
      <c r="AJ15" s="308"/>
      <c r="AK15" s="309"/>
      <c r="AL15" s="310"/>
      <c r="AM15" s="311"/>
      <c r="AN15" s="362"/>
      <c r="AO15" s="5"/>
      <c r="AP15" s="5"/>
      <c r="AQ15" s="5"/>
      <c r="AR15" s="5"/>
      <c r="AS15" s="5"/>
      <c r="AT15" s="5"/>
      <c r="AU15" s="5"/>
      <c r="AV15" s="5"/>
      <c r="AW15" s="5"/>
      <c r="AX15" s="159"/>
    </row>
    <row r="16" spans="1:50" s="4" customFormat="1" ht="13.5" customHeight="1">
      <c r="A16" s="510">
        <v>5</v>
      </c>
      <c r="B16" s="571"/>
      <c r="C16" s="132">
        <v>1</v>
      </c>
      <c r="D16" s="135"/>
      <c r="E16" s="126">
        <v>1</v>
      </c>
      <c r="F16" s="60">
        <v>1</v>
      </c>
      <c r="G16" s="127"/>
      <c r="H16" s="128">
        <v>0.5</v>
      </c>
      <c r="I16" s="60">
        <v>1</v>
      </c>
      <c r="J16" s="60">
        <v>1</v>
      </c>
      <c r="K16" s="60">
        <v>1</v>
      </c>
      <c r="L16" s="60">
        <v>0.5</v>
      </c>
      <c r="M16" s="131">
        <v>1</v>
      </c>
      <c r="N16" s="346">
        <v>1</v>
      </c>
      <c r="O16" s="135"/>
      <c r="P16" s="60">
        <v>1</v>
      </c>
      <c r="Q16" s="347">
        <v>0</v>
      </c>
      <c r="R16" s="162"/>
      <c r="S16" s="128">
        <v>0.5</v>
      </c>
      <c r="T16" s="60">
        <v>1</v>
      </c>
      <c r="U16" s="60">
        <v>1</v>
      </c>
      <c r="V16" s="131">
        <v>1</v>
      </c>
      <c r="W16" s="126">
        <v>0</v>
      </c>
      <c r="X16" s="87">
        <v>0</v>
      </c>
      <c r="Y16" s="322">
        <f>SUM(C16:X16)</f>
        <v>13.5</v>
      </c>
      <c r="Z16" s="65">
        <f>COUNT(C16:X16)</f>
        <v>18</v>
      </c>
      <c r="AA16" s="61">
        <f>Y16+20-Z16</f>
        <v>15.5</v>
      </c>
      <c r="AB16" s="273">
        <f>RANK(Y16,Y$6:Y$26,0)</f>
        <v>2</v>
      </c>
      <c r="AC16" s="355">
        <f>IF(Z16=0,"-",Y16/Z16)</f>
        <v>0.75</v>
      </c>
      <c r="AD16" s="121">
        <v>0.52620586772749889</v>
      </c>
      <c r="AE16" s="334">
        <v>-0.5</v>
      </c>
      <c r="AF16" s="182">
        <f>Y16+AE16</f>
        <v>13</v>
      </c>
      <c r="AG16" s="177">
        <f>AF16+20-Z16</f>
        <v>15</v>
      </c>
      <c r="AH16" s="69">
        <f>IF(Z16=0,"-",(AC16-AD16)*Z16)</f>
        <v>4.0282943809050202</v>
      </c>
      <c r="AI16" s="329">
        <f>RANK(AF16,AF$6:AF$26,0)</f>
        <v>1</v>
      </c>
      <c r="AJ16" s="304">
        <f>SUMIF(C15:W15,5,C16:W16)+SUMIF(C15:W15,3,C16:W16)+SUMIF(C15:W15,10,C16:W16)</f>
        <v>1.5</v>
      </c>
      <c r="AK16" s="305" t="e">
        <f>IF(OR(#REF!&lt;6,AI16&lt;2),"-",AJ16)</f>
        <v>#REF!</v>
      </c>
      <c r="AL16" s="306" t="e">
        <f>IF(AK16="-","-",RANK(AK16,AK$6:AK$24,0))</f>
        <v>#REF!</v>
      </c>
      <c r="AM16" s="312">
        <f>COUNTIF(D16:X16,"=0,5")</f>
        <v>3</v>
      </c>
      <c r="AN16" s="360">
        <f>RANK(AM16,AM$6:AM$26,0)</f>
        <v>5</v>
      </c>
    </row>
    <row r="17" spans="1:40" s="14" customFormat="1" ht="9.9499999999999993" customHeight="1">
      <c r="A17" s="508">
        <v>7</v>
      </c>
      <c r="B17" s="571" t="s">
        <v>6</v>
      </c>
      <c r="C17" s="120">
        <v>11</v>
      </c>
      <c r="D17" s="48">
        <v>2</v>
      </c>
      <c r="E17" s="49">
        <v>9</v>
      </c>
      <c r="F17" s="52">
        <v>5</v>
      </c>
      <c r="G17" s="50">
        <v>4</v>
      </c>
      <c r="H17" s="51">
        <v>8</v>
      </c>
      <c r="I17" s="50">
        <v>6</v>
      </c>
      <c r="J17" s="53">
        <v>3</v>
      </c>
      <c r="K17" s="50">
        <v>10</v>
      </c>
      <c r="L17" s="38">
        <v>1</v>
      </c>
      <c r="M17" s="348"/>
      <c r="N17" s="349">
        <v>11</v>
      </c>
      <c r="O17" s="81">
        <v>2</v>
      </c>
      <c r="P17" s="58">
        <v>9</v>
      </c>
      <c r="Q17" s="80">
        <v>5</v>
      </c>
      <c r="R17" s="79">
        <v>4</v>
      </c>
      <c r="S17" s="55">
        <v>8</v>
      </c>
      <c r="T17" s="56">
        <v>6</v>
      </c>
      <c r="U17" s="48">
        <v>3</v>
      </c>
      <c r="V17" s="57">
        <v>10</v>
      </c>
      <c r="W17" s="54">
        <v>1</v>
      </c>
      <c r="X17" s="113"/>
      <c r="Y17" s="323"/>
      <c r="Z17" s="15"/>
      <c r="AA17" s="16"/>
      <c r="AB17" s="274"/>
      <c r="AC17" s="356"/>
      <c r="AD17" s="84"/>
      <c r="AE17" s="337"/>
      <c r="AF17" s="185"/>
      <c r="AG17" s="180"/>
      <c r="AH17" s="70"/>
      <c r="AI17" s="330"/>
      <c r="AJ17" s="313"/>
      <c r="AK17" s="309"/>
      <c r="AL17" s="310"/>
      <c r="AM17" s="316"/>
      <c r="AN17" s="362"/>
    </row>
    <row r="18" spans="1:40" s="4" customFormat="1" ht="13.5" customHeight="1">
      <c r="A18" s="510">
        <v>5.71428571428571</v>
      </c>
      <c r="B18" s="571"/>
      <c r="C18" s="132">
        <v>1</v>
      </c>
      <c r="D18" s="60">
        <v>1</v>
      </c>
      <c r="E18" s="126">
        <v>0.5</v>
      </c>
      <c r="F18" s="60">
        <v>0.5</v>
      </c>
      <c r="G18" s="127">
        <v>1</v>
      </c>
      <c r="H18" s="128">
        <v>1</v>
      </c>
      <c r="I18" s="60">
        <v>0</v>
      </c>
      <c r="J18" s="129">
        <v>0</v>
      </c>
      <c r="K18" s="60">
        <v>1</v>
      </c>
      <c r="L18" s="60">
        <v>1</v>
      </c>
      <c r="M18" s="140"/>
      <c r="N18" s="350">
        <v>1</v>
      </c>
      <c r="O18" s="139">
        <v>1</v>
      </c>
      <c r="P18" s="60">
        <v>0.5</v>
      </c>
      <c r="Q18" s="126"/>
      <c r="R18" s="129">
        <v>1</v>
      </c>
      <c r="S18" s="128">
        <v>0</v>
      </c>
      <c r="T18" s="60">
        <v>0</v>
      </c>
      <c r="U18" s="60">
        <v>0</v>
      </c>
      <c r="V18" s="131">
        <v>1</v>
      </c>
      <c r="W18" s="126">
        <v>1</v>
      </c>
      <c r="X18" s="114"/>
      <c r="Y18" s="322">
        <f>SUM(C18:X18)-F18</f>
        <v>12</v>
      </c>
      <c r="Z18" s="65">
        <f>COUNT(C18:X18)</f>
        <v>19</v>
      </c>
      <c r="AA18" s="61">
        <f>Y18+20-Z18</f>
        <v>13</v>
      </c>
      <c r="AB18" s="273">
        <f>RANK(Y18,Y$6:Y$26,0)</f>
        <v>3</v>
      </c>
      <c r="AC18" s="355">
        <f>IF(Z18=0,"-",Y18/Z18)</f>
        <v>0.63157894736842102</v>
      </c>
      <c r="AD18" s="121">
        <v>0.66131277971158631</v>
      </c>
      <c r="AE18" s="334">
        <v>-3</v>
      </c>
      <c r="AF18" s="182">
        <f>Y18+AE18</f>
        <v>9</v>
      </c>
      <c r="AG18" s="177">
        <f>AF18+20-Z18</f>
        <v>10</v>
      </c>
      <c r="AH18" s="69">
        <f>IF(Z18=0,"-",(AC18-AD18)*Z18)</f>
        <v>-0.5649428145201405</v>
      </c>
      <c r="AI18" s="329">
        <f>RANK(AF18,AF$6:AF$26,0)</f>
        <v>4</v>
      </c>
      <c r="AJ18" s="304">
        <f>SUMIF(C17:W17,5,C18:W18)+SUMIF(C17:W17,3,C18:W18)+SUMIF(C17:W17,10,C18:W18)</f>
        <v>2.5</v>
      </c>
      <c r="AK18" s="305" t="e">
        <f>IF(OR(#REF!&lt;6,AI18&lt;2),"-",AJ18)</f>
        <v>#REF!</v>
      </c>
      <c r="AL18" s="306" t="e">
        <f>IF(AK18="-","-",RANK(AK18,AK$6:AK$24,0))</f>
        <v>#REF!</v>
      </c>
      <c r="AM18" s="307">
        <f>COUNTIF(D18:X18,"=0,5")</f>
        <v>3</v>
      </c>
      <c r="AN18" s="360">
        <f>RANK(AM18,AM$6:AM$26,0)</f>
        <v>5</v>
      </c>
    </row>
    <row r="19" spans="1:40" s="14" customFormat="1" ht="9.9499999999999993" customHeight="1">
      <c r="A19" s="508">
        <v>8</v>
      </c>
      <c r="B19" s="506" t="s">
        <v>28</v>
      </c>
      <c r="C19" s="120">
        <v>9</v>
      </c>
      <c r="D19" s="25">
        <v>1</v>
      </c>
      <c r="E19" s="25">
        <v>10</v>
      </c>
      <c r="F19" s="25">
        <v>4</v>
      </c>
      <c r="G19" s="31">
        <v>3</v>
      </c>
      <c r="H19" s="47">
        <v>7</v>
      </c>
      <c r="I19" s="124"/>
      <c r="J19" s="27">
        <v>2</v>
      </c>
      <c r="K19" s="21">
        <v>5</v>
      </c>
      <c r="L19" s="21">
        <v>11</v>
      </c>
      <c r="M19" s="27">
        <v>6</v>
      </c>
      <c r="N19" s="351">
        <v>9</v>
      </c>
      <c r="O19" s="20">
        <v>1</v>
      </c>
      <c r="P19" s="20">
        <v>10</v>
      </c>
      <c r="Q19" s="20">
        <v>4</v>
      </c>
      <c r="R19" s="35">
        <v>3</v>
      </c>
      <c r="S19" s="123">
        <v>7</v>
      </c>
      <c r="T19" s="103"/>
      <c r="U19" s="25">
        <v>2</v>
      </c>
      <c r="V19" s="24">
        <v>5</v>
      </c>
      <c r="W19" s="24">
        <v>11</v>
      </c>
      <c r="X19" s="89">
        <v>6</v>
      </c>
      <c r="Y19" s="324"/>
      <c r="Z19" s="17"/>
      <c r="AA19" s="18"/>
      <c r="AB19" s="276"/>
      <c r="AC19" s="357"/>
      <c r="AD19" s="83"/>
      <c r="AE19" s="336"/>
      <c r="AF19" s="184"/>
      <c r="AG19" s="179"/>
      <c r="AH19" s="68"/>
      <c r="AI19" s="332"/>
      <c r="AJ19" s="308"/>
      <c r="AK19" s="314"/>
      <c r="AL19" s="315"/>
      <c r="AM19" s="311"/>
      <c r="AN19" s="361"/>
    </row>
    <row r="20" spans="1:40" s="4" customFormat="1" ht="13.5" customHeight="1">
      <c r="A20" s="510">
        <v>6.4285714285714297</v>
      </c>
      <c r="B20" s="506"/>
      <c r="C20" s="132">
        <v>0</v>
      </c>
      <c r="D20" s="60">
        <v>1</v>
      </c>
      <c r="E20" s="126">
        <v>1</v>
      </c>
      <c r="F20" s="60">
        <v>1</v>
      </c>
      <c r="G20" s="127">
        <v>0</v>
      </c>
      <c r="H20" s="128">
        <v>0</v>
      </c>
      <c r="I20" s="135"/>
      <c r="J20" s="129">
        <v>0</v>
      </c>
      <c r="K20" s="60"/>
      <c r="L20" s="60">
        <v>1</v>
      </c>
      <c r="M20" s="131">
        <v>0</v>
      </c>
      <c r="N20" s="342">
        <v>0</v>
      </c>
      <c r="O20" s="60">
        <v>0.5</v>
      </c>
      <c r="P20" s="60">
        <v>0</v>
      </c>
      <c r="Q20" s="126">
        <v>1</v>
      </c>
      <c r="R20" s="129">
        <v>0</v>
      </c>
      <c r="S20" s="128">
        <v>1</v>
      </c>
      <c r="T20" s="135"/>
      <c r="U20" s="60">
        <v>1</v>
      </c>
      <c r="V20" s="131"/>
      <c r="W20" s="126">
        <v>1</v>
      </c>
      <c r="X20" s="87">
        <v>1</v>
      </c>
      <c r="Y20" s="322">
        <f>SUM(C20:X20)</f>
        <v>9.5</v>
      </c>
      <c r="Z20" s="65">
        <f>COUNT(C20:X20)</f>
        <v>18</v>
      </c>
      <c r="AA20" s="61">
        <f>Y20+20-Z20</f>
        <v>11.5</v>
      </c>
      <c r="AB20" s="273">
        <f>RANK(Y20,Y$6:Y$26,0)</f>
        <v>5</v>
      </c>
      <c r="AC20" s="355">
        <f>IF(Z20=0,"-",Y20/Z20)</f>
        <v>0.52777777777777779</v>
      </c>
      <c r="AD20" s="121">
        <v>0.58035803083043269</v>
      </c>
      <c r="AE20" s="334">
        <v>-3</v>
      </c>
      <c r="AF20" s="182">
        <f>Y20+AE20</f>
        <v>6.5</v>
      </c>
      <c r="AG20" s="177">
        <f>AF20+20-Z20</f>
        <v>8.5</v>
      </c>
      <c r="AH20" s="69">
        <f>IF(Z20=0,"-",(AC20-AD20)*Z20)</f>
        <v>-0.94644455494778823</v>
      </c>
      <c r="AI20" s="329">
        <f>RANK(AF20,AF$6:AF$26,0)</f>
        <v>9</v>
      </c>
      <c r="AJ20" s="304">
        <f>SUMIF(C19:W19,5,C20:W20)+SUMIF(C19:W19,3,C20:W20)+SUMIF(C19:W19,10,C20:W20)</f>
        <v>1</v>
      </c>
      <c r="AK20" s="305" t="e">
        <f>IF(OR(#REF!&lt;6,AI20&lt;2),"-",AJ20)</f>
        <v>#REF!</v>
      </c>
      <c r="AL20" s="306" t="e">
        <f>IF(AK20="-","-",RANK(AK20,AK$6:AK$24,0))</f>
        <v>#REF!</v>
      </c>
      <c r="AM20" s="312">
        <f>COUNTIF(D20:X20,"=0,5")</f>
        <v>1</v>
      </c>
      <c r="AN20" s="360">
        <f>RANK(AM20,AM$6:AM$26,0)</f>
        <v>9</v>
      </c>
    </row>
    <row r="21" spans="1:40" s="74" customFormat="1" ht="9.9499999999999993" customHeight="1">
      <c r="A21" s="508">
        <v>9</v>
      </c>
      <c r="B21" s="506" t="s">
        <v>26</v>
      </c>
      <c r="C21" s="119">
        <v>8</v>
      </c>
      <c r="D21" s="30">
        <v>10</v>
      </c>
      <c r="E21" s="28">
        <v>7</v>
      </c>
      <c r="F21" s="35">
        <v>3</v>
      </c>
      <c r="G21" s="35">
        <v>11</v>
      </c>
      <c r="H21" s="36">
        <v>6</v>
      </c>
      <c r="I21" s="31">
        <v>4</v>
      </c>
      <c r="J21" s="44">
        <v>1</v>
      </c>
      <c r="K21" s="103"/>
      <c r="L21" s="28">
        <v>5</v>
      </c>
      <c r="M21" s="27">
        <v>2</v>
      </c>
      <c r="N21" s="344">
        <v>8</v>
      </c>
      <c r="O21" s="28">
        <v>10</v>
      </c>
      <c r="P21" s="30">
        <v>7</v>
      </c>
      <c r="Q21" s="31">
        <v>3</v>
      </c>
      <c r="R21" s="34">
        <v>11</v>
      </c>
      <c r="S21" s="33">
        <v>6</v>
      </c>
      <c r="T21" s="28">
        <v>4</v>
      </c>
      <c r="U21" s="30">
        <v>1</v>
      </c>
      <c r="V21" s="110"/>
      <c r="W21" s="31">
        <v>5</v>
      </c>
      <c r="X21" s="89">
        <v>2</v>
      </c>
      <c r="Y21" s="323"/>
      <c r="Z21" s="72"/>
      <c r="AA21" s="71"/>
      <c r="AB21" s="274"/>
      <c r="AC21" s="356"/>
      <c r="AD21" s="82"/>
      <c r="AE21" s="335"/>
      <c r="AF21" s="183"/>
      <c r="AG21" s="178"/>
      <c r="AH21" s="73"/>
      <c r="AI21" s="330"/>
      <c r="AJ21" s="308"/>
      <c r="AK21" s="309"/>
      <c r="AL21" s="310"/>
      <c r="AM21" s="316"/>
      <c r="AN21" s="362"/>
    </row>
    <row r="22" spans="1:40" s="4" customFormat="1" ht="13.5" customHeight="1">
      <c r="A22" s="510">
        <v>7.1428571428571397</v>
      </c>
      <c r="B22" s="506"/>
      <c r="C22" s="132">
        <v>1</v>
      </c>
      <c r="D22" s="60">
        <v>0</v>
      </c>
      <c r="E22" s="126">
        <v>0.5</v>
      </c>
      <c r="F22" s="60">
        <v>0</v>
      </c>
      <c r="G22" s="127">
        <v>1</v>
      </c>
      <c r="H22" s="128">
        <v>0.5</v>
      </c>
      <c r="I22" s="60">
        <v>0</v>
      </c>
      <c r="J22" s="129">
        <v>0.5</v>
      </c>
      <c r="K22" s="135"/>
      <c r="L22" s="60"/>
      <c r="M22" s="131">
        <v>1</v>
      </c>
      <c r="N22" s="342">
        <v>1</v>
      </c>
      <c r="O22" s="60">
        <v>1</v>
      </c>
      <c r="P22" s="60">
        <v>0.5</v>
      </c>
      <c r="Q22" s="126">
        <v>1</v>
      </c>
      <c r="R22" s="129">
        <v>1</v>
      </c>
      <c r="S22" s="128">
        <v>0.5</v>
      </c>
      <c r="T22" s="60">
        <v>0</v>
      </c>
      <c r="U22" s="60">
        <v>1</v>
      </c>
      <c r="V22" s="140"/>
      <c r="W22" s="126"/>
      <c r="X22" s="87">
        <v>1</v>
      </c>
      <c r="Y22" s="322">
        <f>SUM(C22:X22)</f>
        <v>11.5</v>
      </c>
      <c r="Z22" s="65">
        <f>COUNT(C22:X22)</f>
        <v>18</v>
      </c>
      <c r="AA22" s="61">
        <f>Y22+20-Z22</f>
        <v>13.5</v>
      </c>
      <c r="AB22" s="273">
        <f>RANK(Y22,Y$6:Y$26,0)</f>
        <v>4</v>
      </c>
      <c r="AC22" s="355">
        <f>IF(Z22=0,"-",Y22/Z22)</f>
        <v>0.63888888888888884</v>
      </c>
      <c r="AD22" s="121">
        <v>0.590750870213824</v>
      </c>
      <c r="AE22" s="334">
        <v>-1</v>
      </c>
      <c r="AF22" s="182">
        <f>Y22+AE22</f>
        <v>10.5</v>
      </c>
      <c r="AG22" s="177">
        <f>AF22+20-Z22</f>
        <v>12.5</v>
      </c>
      <c r="AH22" s="69">
        <f>IF(Z22=0,"-",(AC22-AD22)*Z22)</f>
        <v>0.86648433615116716</v>
      </c>
      <c r="AI22" s="329">
        <f>RANK(AF22,AF$6:AF$26,0)</f>
        <v>2</v>
      </c>
      <c r="AJ22" s="304">
        <f>SUMIF(C21:W21,5,C22:W22)+SUMIF(C21:W21,3,C22:W22)+SUMIF(C21:W21,10,C22:W22)</f>
        <v>2</v>
      </c>
      <c r="AK22" s="305" t="e">
        <f>IF(OR(#REF!&lt;6,AI22&lt;2),"-",AJ22)</f>
        <v>#REF!</v>
      </c>
      <c r="AL22" s="306" t="e">
        <f>IF(AK22="-","-",RANK(AK22,AK$6:AK$24,0))</f>
        <v>#REF!</v>
      </c>
      <c r="AM22" s="307">
        <f>COUNTIF(D22:X22,"=0,5")</f>
        <v>5</v>
      </c>
      <c r="AN22" s="360">
        <f>RANK(AM22,AM$6:AM$26,0)</f>
        <v>1</v>
      </c>
    </row>
    <row r="23" spans="1:40" s="14" customFormat="1" ht="9.9499999999999993" customHeight="1">
      <c r="A23" s="508">
        <v>10</v>
      </c>
      <c r="B23" s="571" t="s">
        <v>29</v>
      </c>
      <c r="C23" s="119">
        <v>4</v>
      </c>
      <c r="D23" s="20">
        <v>9</v>
      </c>
      <c r="E23" s="20">
        <v>8</v>
      </c>
      <c r="F23" s="21">
        <v>6</v>
      </c>
      <c r="G23" s="24">
        <v>1</v>
      </c>
      <c r="H23" s="23">
        <v>3</v>
      </c>
      <c r="I23" s="24">
        <v>2</v>
      </c>
      <c r="J23" s="22">
        <v>11</v>
      </c>
      <c r="K23" s="20">
        <v>7</v>
      </c>
      <c r="L23" s="111"/>
      <c r="M23" s="77">
        <v>5</v>
      </c>
      <c r="N23" s="352">
        <v>4</v>
      </c>
      <c r="O23" s="25">
        <v>9</v>
      </c>
      <c r="P23" s="25">
        <v>8</v>
      </c>
      <c r="Q23" s="24">
        <v>6</v>
      </c>
      <c r="R23" s="45">
        <v>1</v>
      </c>
      <c r="S23" s="26">
        <v>3</v>
      </c>
      <c r="T23" s="20">
        <v>2</v>
      </c>
      <c r="U23" s="20">
        <v>11</v>
      </c>
      <c r="V23" s="25">
        <v>7</v>
      </c>
      <c r="W23" s="106"/>
      <c r="X23" s="88">
        <v>5</v>
      </c>
      <c r="Y23" s="324"/>
      <c r="Z23" s="17"/>
      <c r="AA23" s="18"/>
      <c r="AB23" s="276"/>
      <c r="AC23" s="357"/>
      <c r="AD23" s="83"/>
      <c r="AE23" s="336"/>
      <c r="AF23" s="184"/>
      <c r="AG23" s="179"/>
      <c r="AH23" s="68"/>
      <c r="AI23" s="332"/>
      <c r="AJ23" s="313"/>
      <c r="AK23" s="314"/>
      <c r="AL23" s="315"/>
      <c r="AM23" s="311"/>
      <c r="AN23" s="361"/>
    </row>
    <row r="24" spans="1:40" s="4" customFormat="1" ht="13.5" customHeight="1" thickBot="1">
      <c r="A24" s="511">
        <v>7.8571428571428497</v>
      </c>
      <c r="B24" s="571"/>
      <c r="C24" s="141">
        <v>1</v>
      </c>
      <c r="D24" s="142">
        <v>1</v>
      </c>
      <c r="E24" s="143">
        <v>0</v>
      </c>
      <c r="F24" s="142">
        <v>0</v>
      </c>
      <c r="G24" s="138">
        <v>1</v>
      </c>
      <c r="H24" s="144">
        <v>0</v>
      </c>
      <c r="I24" s="142">
        <v>0</v>
      </c>
      <c r="J24" s="145">
        <v>0.5</v>
      </c>
      <c r="K24" s="142">
        <v>0</v>
      </c>
      <c r="L24" s="112"/>
      <c r="M24" s="146"/>
      <c r="N24" s="346">
        <v>0.5</v>
      </c>
      <c r="O24" s="142">
        <v>0</v>
      </c>
      <c r="P24" s="142">
        <v>1</v>
      </c>
      <c r="Q24" s="126">
        <v>1</v>
      </c>
      <c r="R24" s="142">
        <v>0</v>
      </c>
      <c r="S24" s="142">
        <v>1</v>
      </c>
      <c r="T24" s="142">
        <v>1</v>
      </c>
      <c r="U24" s="142">
        <v>1</v>
      </c>
      <c r="V24" s="146">
        <v>0</v>
      </c>
      <c r="W24" s="147"/>
      <c r="X24" s="91"/>
      <c r="Y24" s="322">
        <f>SUM(C24:X24)</f>
        <v>9</v>
      </c>
      <c r="Z24" s="65">
        <f>COUNT(C24:X24)</f>
        <v>18</v>
      </c>
      <c r="AA24" s="61">
        <f>Y24+20-Z24</f>
        <v>11</v>
      </c>
      <c r="AB24" s="276">
        <f>RANK(Y24,Y$6:Y$26,0)</f>
        <v>6</v>
      </c>
      <c r="AC24" s="355">
        <f>IF(Z24=0,"-",Y24/Z24)</f>
        <v>0.5</v>
      </c>
      <c r="AD24" s="95">
        <v>0.43704624564893096</v>
      </c>
      <c r="AE24" s="334">
        <v>0</v>
      </c>
      <c r="AF24" s="186">
        <f>Y24+AE24</f>
        <v>9</v>
      </c>
      <c r="AG24" s="177">
        <f>AF24+20-Z24</f>
        <v>11</v>
      </c>
      <c r="AH24" s="69">
        <f>IF(Z24=0,"-",(AC24-AD24)*Z24)</f>
        <v>1.1331675783192425</v>
      </c>
      <c r="AI24" s="332">
        <f>RANK(AF24,AF$6:AF$26,0)</f>
        <v>4</v>
      </c>
      <c r="AJ24" s="317">
        <f>SUMIF(C23:W23,5,C24:W24)+SUMIF(C23:W23,3,C24:W24)+SUMIF(C23:W23,10,C24:W24)</f>
        <v>1</v>
      </c>
      <c r="AK24" s="318" t="e">
        <f>IF(OR(#REF!&lt;6,AI24&lt;2),"-",AJ24)</f>
        <v>#REF!</v>
      </c>
      <c r="AL24" s="319" t="e">
        <f>IF(AK24="-","-",RANK(AK24,AK$6:AK$24,0))</f>
        <v>#REF!</v>
      </c>
      <c r="AM24" s="312">
        <f>COUNTIF(D24:X24,"=0,5")</f>
        <v>2</v>
      </c>
      <c r="AN24" s="360">
        <f>RANK(AM24,AM$6:AM$26,0)</f>
        <v>7</v>
      </c>
    </row>
    <row r="25" spans="1:40" s="14" customFormat="1" ht="9.9499999999999993" customHeight="1">
      <c r="A25" s="508">
        <v>11</v>
      </c>
      <c r="B25" s="571" t="s">
        <v>15</v>
      </c>
      <c r="C25" s="119">
        <v>7</v>
      </c>
      <c r="D25" s="30">
        <v>3</v>
      </c>
      <c r="E25" s="28">
        <v>4</v>
      </c>
      <c r="F25" s="107"/>
      <c r="G25" s="31">
        <v>9</v>
      </c>
      <c r="H25" s="33">
        <v>2</v>
      </c>
      <c r="I25" s="31">
        <v>5</v>
      </c>
      <c r="J25" s="44">
        <v>10</v>
      </c>
      <c r="K25" s="109">
        <v>6</v>
      </c>
      <c r="L25" s="30">
        <v>8</v>
      </c>
      <c r="M25" s="27">
        <v>1</v>
      </c>
      <c r="N25" s="344">
        <v>7</v>
      </c>
      <c r="O25" s="28">
        <v>3</v>
      </c>
      <c r="P25" s="30">
        <v>4</v>
      </c>
      <c r="Q25" s="108"/>
      <c r="R25" s="37">
        <v>9</v>
      </c>
      <c r="S25" s="36">
        <v>2</v>
      </c>
      <c r="T25" s="35">
        <v>5</v>
      </c>
      <c r="U25" s="30">
        <v>10</v>
      </c>
      <c r="V25" s="30">
        <v>6</v>
      </c>
      <c r="W25" s="35">
        <v>8</v>
      </c>
      <c r="X25" s="89">
        <v>1</v>
      </c>
      <c r="Y25" s="323"/>
      <c r="Z25" s="15"/>
      <c r="AA25" s="16"/>
      <c r="AB25" s="274"/>
      <c r="AC25" s="356"/>
      <c r="AD25" s="96"/>
      <c r="AE25" s="337"/>
      <c r="AF25" s="185"/>
      <c r="AG25" s="180"/>
      <c r="AH25" s="70"/>
      <c r="AI25" s="330"/>
      <c r="AJ25" s="313"/>
      <c r="AK25" s="314"/>
      <c r="AL25" s="315"/>
      <c r="AM25" s="316"/>
      <c r="AN25" s="362"/>
    </row>
    <row r="26" spans="1:40" s="85" customFormat="1" ht="13.5" customHeight="1" thickBot="1">
      <c r="A26" s="509">
        <v>7.8571428571428497</v>
      </c>
      <c r="B26" s="571"/>
      <c r="C26" s="148">
        <v>0</v>
      </c>
      <c r="D26" s="62">
        <v>0</v>
      </c>
      <c r="E26" s="149">
        <v>0.5</v>
      </c>
      <c r="F26" s="150"/>
      <c r="G26" s="151">
        <v>0</v>
      </c>
      <c r="H26" s="152">
        <v>1</v>
      </c>
      <c r="I26" s="62">
        <v>1</v>
      </c>
      <c r="J26" s="153">
        <v>0.5</v>
      </c>
      <c r="K26" s="62">
        <v>0</v>
      </c>
      <c r="L26" s="62">
        <v>0</v>
      </c>
      <c r="M26" s="155">
        <v>1</v>
      </c>
      <c r="N26" s="353">
        <v>0</v>
      </c>
      <c r="O26" s="62">
        <v>1</v>
      </c>
      <c r="P26" s="62">
        <v>0.5</v>
      </c>
      <c r="Q26" s="154"/>
      <c r="R26" s="153">
        <v>0</v>
      </c>
      <c r="S26" s="152">
        <v>0</v>
      </c>
      <c r="T26" s="62">
        <v>0</v>
      </c>
      <c r="U26" s="62">
        <v>0</v>
      </c>
      <c r="V26" s="155">
        <v>0</v>
      </c>
      <c r="W26" s="149">
        <v>0</v>
      </c>
      <c r="X26" s="93">
        <v>0.5</v>
      </c>
      <c r="Y26" s="325">
        <f>SUM(C26:X26)-I26-T26</f>
        <v>5</v>
      </c>
      <c r="Z26" s="66">
        <f>COUNT(C26:X26)</f>
        <v>20</v>
      </c>
      <c r="AA26" s="63">
        <f>Y26+20-Z26</f>
        <v>5</v>
      </c>
      <c r="AB26" s="277">
        <f>RANK(Y26,Y$6:Y$26,0)</f>
        <v>7</v>
      </c>
      <c r="AC26" s="358">
        <f>IF(Z26=0,"-",Y26/Z26)</f>
        <v>0.25</v>
      </c>
      <c r="AD26" s="122">
        <v>0.30193933366484338</v>
      </c>
      <c r="AE26" s="338">
        <v>5.5</v>
      </c>
      <c r="AF26" s="187">
        <f>Y26+AE26</f>
        <v>10.5</v>
      </c>
      <c r="AG26" s="181">
        <f>AF26+20-Z26</f>
        <v>10.5</v>
      </c>
      <c r="AH26" s="98">
        <f>IF(Z26=0,"-",(AC26-AD26)*Z26)</f>
        <v>-1.0387866732968676</v>
      </c>
      <c r="AI26" s="333">
        <f>RANK(AF26,AF$6:AF$26,0)</f>
        <v>2</v>
      </c>
      <c r="AJ26" s="317">
        <f>SUMIF(C25:W25,5,C26:W26)+SUMIF(C25:W25,3,C26:W26)+SUMIF(C25:W25,10,C26:W26)</f>
        <v>2.5</v>
      </c>
      <c r="AK26" s="318" t="e">
        <f>IF(OR(#REF!&lt;6,AI26&lt;2),"-",AJ26)</f>
        <v>#REF!</v>
      </c>
      <c r="AL26" s="319" t="e">
        <f>IF(AK26="-","-",RANK(AK26,AK$6:AK$24,0))</f>
        <v>#REF!</v>
      </c>
      <c r="AM26" s="320">
        <f>COUNTIF(D26:X26,"=0,5")</f>
        <v>4</v>
      </c>
      <c r="AN26" s="363">
        <f>RANK(AM26,AM$6:AM$26,0)</f>
        <v>3</v>
      </c>
    </row>
    <row r="27" spans="1:40" s="6" customFormat="1" ht="18" customHeight="1">
      <c r="A27" s="542" t="str">
        <f>IF(SUM(Z5:Z26)/2-SUM(C37:X37)=0,"","OBS: Pointfejl!")</f>
        <v/>
      </c>
      <c r="B27" s="542"/>
      <c r="C27" s="197"/>
      <c r="D27" s="197"/>
      <c r="E27" s="197"/>
      <c r="F27" s="197"/>
      <c r="G27" s="197"/>
      <c r="H27" s="197"/>
      <c r="I27" s="197"/>
      <c r="J27" s="198"/>
      <c r="K27" s="197"/>
      <c r="L27" s="197"/>
      <c r="M27" s="197"/>
      <c r="N27" s="197"/>
      <c r="O27" s="199"/>
      <c r="P27" s="197"/>
      <c r="Q27" s="197"/>
      <c r="R27" s="197"/>
      <c r="S27" s="197"/>
      <c r="T27" s="199"/>
      <c r="U27" s="197"/>
      <c r="V27" s="197"/>
      <c r="W27" s="197"/>
      <c r="X27" s="198"/>
      <c r="Y27" s="200"/>
      <c r="Z27" s="200"/>
      <c r="AA27" s="200"/>
      <c r="AB27" s="200"/>
      <c r="AC27" s="201"/>
      <c r="AD27" s="202"/>
      <c r="AE27" s="203"/>
      <c r="AF27" s="204"/>
      <c r="AG27" s="203"/>
      <c r="AH27" s="205"/>
      <c r="AI27" s="200"/>
      <c r="AJ27" s="12"/>
      <c r="AK27" s="12"/>
      <c r="AL27" s="12"/>
    </row>
    <row r="28" spans="1:40" s="6" customFormat="1" ht="27" customHeight="1">
      <c r="A28" s="326" t="s">
        <v>50</v>
      </c>
      <c r="B28" s="327"/>
      <c r="C28" s="206"/>
      <c r="D28" s="207"/>
      <c r="E28" s="259" t="s">
        <v>81</v>
      </c>
      <c r="F28" s="260"/>
      <c r="G28" s="261"/>
      <c r="H28" s="261"/>
      <c r="I28" s="261"/>
      <c r="J28" s="261"/>
      <c r="K28" s="261"/>
      <c r="L28" s="262"/>
      <c r="M28" s="262"/>
      <c r="N28" s="262"/>
      <c r="O28" s="208"/>
      <c r="P28" s="208"/>
      <c r="Q28" s="208"/>
      <c r="R28" s="209"/>
      <c r="S28" s="198"/>
      <c r="T28" s="210"/>
      <c r="U28" s="200"/>
      <c r="V28" s="200"/>
      <c r="W28" s="198"/>
      <c r="X28" s="198"/>
      <c r="Y28" s="211"/>
      <c r="Z28" s="198"/>
      <c r="AA28" s="198"/>
      <c r="AB28" s="198"/>
      <c r="AC28" s="201"/>
      <c r="AD28" s="202"/>
      <c r="AE28" s="212"/>
      <c r="AF28" s="213"/>
      <c r="AG28" s="212"/>
      <c r="AH28" s="214"/>
      <c r="AI28" s="215"/>
      <c r="AJ28" s="46"/>
      <c r="AK28" s="46"/>
      <c r="AL28" s="12"/>
    </row>
    <row r="29" spans="1:40" s="6" customFormat="1" ht="15.75" customHeight="1">
      <c r="A29" s="257"/>
      <c r="B29" s="233"/>
      <c r="C29" s="216"/>
      <c r="D29" s="217"/>
      <c r="E29" s="259" t="s">
        <v>82</v>
      </c>
      <c r="F29" s="263"/>
      <c r="G29" s="264"/>
      <c r="H29" s="264"/>
      <c r="I29" s="264"/>
      <c r="J29" s="264"/>
      <c r="K29" s="265"/>
      <c r="L29" s="265"/>
      <c r="M29" s="265"/>
      <c r="N29" s="266"/>
      <c r="O29" s="199"/>
      <c r="P29" s="197"/>
      <c r="Q29" s="197"/>
      <c r="R29" s="218"/>
      <c r="S29" s="219"/>
      <c r="T29" s="220"/>
      <c r="U29" s="197"/>
      <c r="V29" s="197"/>
      <c r="W29" s="197"/>
      <c r="X29" s="198"/>
      <c r="Y29" s="200"/>
      <c r="Z29" s="200"/>
      <c r="AA29" s="200"/>
      <c r="AB29" s="200"/>
      <c r="AC29" s="201"/>
      <c r="AD29" s="202"/>
      <c r="AE29" s="203"/>
      <c r="AF29" s="204"/>
      <c r="AG29" s="203"/>
      <c r="AH29" s="205"/>
      <c r="AI29" s="200"/>
      <c r="AJ29" s="12"/>
      <c r="AK29" s="12"/>
      <c r="AL29" s="12"/>
    </row>
    <row r="30" spans="1:40" s="6" customFormat="1" ht="15.75" customHeight="1">
      <c r="A30" s="257"/>
      <c r="B30" s="233"/>
      <c r="C30" s="216"/>
      <c r="D30" s="217"/>
      <c r="E30" s="259" t="s">
        <v>83</v>
      </c>
      <c r="F30" s="263"/>
      <c r="G30" s="264"/>
      <c r="H30" s="264"/>
      <c r="I30" s="264"/>
      <c r="J30" s="264"/>
      <c r="K30" s="265"/>
      <c r="L30" s="265" t="s">
        <v>84</v>
      </c>
      <c r="M30" s="265"/>
      <c r="N30" s="266"/>
      <c r="O30" s="199"/>
      <c r="P30" s="197"/>
      <c r="Q30" s="197"/>
      <c r="R30" s="218"/>
      <c r="S30" s="219"/>
      <c r="T30" s="220"/>
      <c r="U30" s="197"/>
      <c r="V30" s="197"/>
      <c r="W30" s="197"/>
      <c r="X30" s="198"/>
      <c r="Y30" s="200"/>
      <c r="Z30" s="200"/>
      <c r="AA30" s="200"/>
      <c r="AB30" s="200"/>
      <c r="AC30" s="201"/>
      <c r="AD30" s="202"/>
      <c r="AE30" s="203"/>
      <c r="AF30" s="204"/>
      <c r="AG30" s="203"/>
      <c r="AH30" s="205"/>
      <c r="AI30" s="200"/>
      <c r="AJ30" s="12"/>
      <c r="AK30" s="12"/>
      <c r="AL30" s="12"/>
    </row>
    <row r="31" spans="1:40" s="194" customFormat="1" ht="19.149999999999999" customHeight="1">
      <c r="A31" s="221" t="s">
        <v>19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2"/>
      <c r="S31" s="222"/>
      <c r="T31" s="222"/>
      <c r="U31" s="222"/>
      <c r="V31" s="222"/>
      <c r="W31" s="222"/>
      <c r="X31" s="222"/>
      <c r="Y31" s="223"/>
      <c r="Z31" s="223"/>
      <c r="AA31" s="223"/>
      <c r="AB31" s="223"/>
      <c r="AC31" s="224"/>
      <c r="AD31" s="225"/>
      <c r="AE31" s="226"/>
      <c r="AF31" s="227"/>
      <c r="AG31" s="228"/>
      <c r="AH31" s="229"/>
      <c r="AI31" s="223"/>
      <c r="AJ31" s="193"/>
      <c r="AK31" s="193"/>
      <c r="AL31" s="193"/>
    </row>
    <row r="32" spans="1:40" s="194" customFormat="1" ht="18.600000000000001" customHeight="1">
      <c r="A32" s="221" t="s">
        <v>51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2"/>
      <c r="S32" s="222"/>
      <c r="T32" s="222"/>
      <c r="U32" s="222"/>
      <c r="V32" s="222"/>
      <c r="W32" s="222"/>
      <c r="X32" s="222"/>
      <c r="Y32" s="223"/>
      <c r="Z32" s="223"/>
      <c r="AA32" s="223"/>
      <c r="AB32" s="223"/>
      <c r="AC32" s="224"/>
      <c r="AD32" s="225"/>
      <c r="AE32" s="226"/>
      <c r="AF32" s="227"/>
      <c r="AG32" s="228"/>
      <c r="AH32" s="229"/>
      <c r="AI32" s="223"/>
      <c r="AJ32" s="193"/>
      <c r="AK32" s="193"/>
      <c r="AL32" s="193"/>
    </row>
    <row r="33" spans="1:38" s="194" customFormat="1" ht="20.45" customHeight="1">
      <c r="A33" s="221" t="s">
        <v>85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30"/>
      <c r="S33" s="231"/>
      <c r="T33" s="231"/>
      <c r="U33" s="231"/>
      <c r="V33" s="231"/>
      <c r="W33" s="231"/>
      <c r="X33" s="231"/>
      <c r="Y33" s="224" t="s">
        <v>47</v>
      </c>
      <c r="Z33" s="224"/>
      <c r="AA33" s="223"/>
      <c r="AB33" s="223"/>
      <c r="AC33" s="224"/>
      <c r="AD33" s="225"/>
      <c r="AE33" s="228"/>
      <c r="AF33" s="232"/>
      <c r="AG33" s="228"/>
      <c r="AH33" s="229"/>
      <c r="AI33" s="223"/>
      <c r="AJ33" s="193"/>
      <c r="AK33" s="193"/>
      <c r="AL33" s="193"/>
    </row>
    <row r="34" spans="1:38" s="194" customFormat="1" ht="12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30"/>
      <c r="S34" s="231"/>
      <c r="T34" s="231"/>
      <c r="U34" s="231"/>
      <c r="V34" s="231"/>
      <c r="W34" s="231"/>
      <c r="X34" s="231"/>
      <c r="Y34" s="224"/>
      <c r="Z34" s="224"/>
      <c r="AA34" s="223"/>
      <c r="AB34" s="223"/>
      <c r="AC34" s="224"/>
      <c r="AD34" s="225"/>
      <c r="AE34" s="228"/>
      <c r="AF34" s="272"/>
      <c r="AG34" s="228"/>
      <c r="AH34" s="229"/>
      <c r="AI34" s="223"/>
      <c r="AJ34" s="193"/>
      <c r="AK34" s="193"/>
      <c r="AL34" s="193"/>
    </row>
    <row r="35" spans="1:38" ht="18" thickBot="1">
      <c r="A35" s="257"/>
      <c r="B35" s="195"/>
      <c r="C35" s="216" t="s">
        <v>34</v>
      </c>
      <c r="D35" s="216"/>
      <c r="E35" s="216"/>
      <c r="F35" s="233"/>
      <c r="G35" s="233"/>
      <c r="H35" s="233"/>
      <c r="I35" s="233"/>
      <c r="J35" s="233"/>
      <c r="K35" s="233"/>
      <c r="L35" s="233"/>
      <c r="M35" s="233"/>
      <c r="N35" s="233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34"/>
      <c r="Z35" s="234"/>
      <c r="AA35" s="235"/>
      <c r="AB35" s="235"/>
      <c r="AC35" s="236"/>
      <c r="AD35" s="237"/>
      <c r="AE35" s="238"/>
      <c r="AF35" s="239"/>
      <c r="AG35" s="238"/>
      <c r="AH35" s="240"/>
      <c r="AI35" s="235"/>
    </row>
    <row r="36" spans="1:38" ht="18.75">
      <c r="A36" s="257"/>
      <c r="B36" s="196"/>
      <c r="C36" s="216" t="s">
        <v>32</v>
      </c>
      <c r="D36" s="217"/>
      <c r="E36" s="241"/>
      <c r="F36" s="241"/>
      <c r="G36" s="241"/>
      <c r="H36" s="241"/>
      <c r="I36" s="241"/>
      <c r="J36" s="241"/>
      <c r="K36" s="242"/>
      <c r="L36" s="242"/>
      <c r="M36" s="242"/>
      <c r="N36" s="242"/>
      <c r="O36" s="242"/>
      <c r="P36" s="216"/>
      <c r="Q36" s="216"/>
      <c r="R36" s="216"/>
      <c r="S36" s="242"/>
      <c r="T36" s="242"/>
      <c r="U36" s="243"/>
      <c r="V36" s="243"/>
      <c r="W36" s="243"/>
      <c r="X36" s="217"/>
      <c r="Y36" s="244"/>
      <c r="Z36" s="244"/>
      <c r="AA36" s="245"/>
      <c r="AB36" s="245"/>
      <c r="AC36" s="236"/>
      <c r="AD36" s="237"/>
      <c r="AE36" s="246"/>
      <c r="AF36" s="247"/>
      <c r="AG36" s="246"/>
      <c r="AH36" s="240"/>
      <c r="AI36" s="235"/>
    </row>
    <row r="37" spans="1:38" s="190" customFormat="1" ht="15.75" hidden="1">
      <c r="A37" s="258"/>
      <c r="B37" s="192" t="s">
        <v>35</v>
      </c>
      <c r="C37" s="248">
        <f>SUM(C26,C24,C22,C20,C18,C16,C14,C12,C10,C8,C6)</f>
        <v>5</v>
      </c>
      <c r="D37" s="248">
        <f t="shared" ref="D37:X37" si="2">SUM(D26,D24,D22,D20,D18,D16,D14,D12,D10,D8,D6)</f>
        <v>5</v>
      </c>
      <c r="E37" s="248">
        <f t="shared" si="2"/>
        <v>4</v>
      </c>
      <c r="F37" s="248">
        <f t="shared" si="2"/>
        <v>5</v>
      </c>
      <c r="G37" s="248">
        <f t="shared" si="2"/>
        <v>4</v>
      </c>
      <c r="H37" s="248">
        <f t="shared" si="2"/>
        <v>4</v>
      </c>
      <c r="I37" s="248">
        <f t="shared" si="2"/>
        <v>5</v>
      </c>
      <c r="J37" s="248">
        <f t="shared" si="2"/>
        <v>5</v>
      </c>
      <c r="K37" s="248">
        <f t="shared" si="2"/>
        <v>4</v>
      </c>
      <c r="L37" s="248">
        <f t="shared" si="2"/>
        <v>4</v>
      </c>
      <c r="M37" s="248">
        <f t="shared" si="2"/>
        <v>4</v>
      </c>
      <c r="N37" s="248">
        <f t="shared" si="2"/>
        <v>4</v>
      </c>
      <c r="O37" s="248">
        <f t="shared" si="2"/>
        <v>5</v>
      </c>
      <c r="P37" s="248">
        <f t="shared" si="2"/>
        <v>4</v>
      </c>
      <c r="Q37" s="248">
        <f t="shared" si="2"/>
        <v>4</v>
      </c>
      <c r="R37" s="248">
        <f t="shared" si="2"/>
        <v>4</v>
      </c>
      <c r="S37" s="248">
        <f t="shared" si="2"/>
        <v>4</v>
      </c>
      <c r="T37" s="248">
        <f t="shared" si="2"/>
        <v>5</v>
      </c>
      <c r="U37" s="248">
        <f t="shared" si="2"/>
        <v>5</v>
      </c>
      <c r="V37" s="248">
        <f t="shared" si="2"/>
        <v>4</v>
      </c>
      <c r="W37" s="248">
        <f t="shared" si="2"/>
        <v>4</v>
      </c>
      <c r="X37" s="248">
        <f t="shared" si="2"/>
        <v>4</v>
      </c>
      <c r="Y37" s="249">
        <f>SUM(Y6:Y36)</f>
        <v>90</v>
      </c>
      <c r="Z37" s="248">
        <f>SUM(Z6:Z36)/2</f>
        <v>96</v>
      </c>
      <c r="AA37" s="250"/>
      <c r="AB37" s="250"/>
      <c r="AC37" s="251"/>
      <c r="AD37" s="252"/>
      <c r="AE37" s="253"/>
      <c r="AF37" s="253"/>
      <c r="AG37" s="253"/>
      <c r="AH37" s="253"/>
      <c r="AI37" s="251"/>
      <c r="AJ37" s="191"/>
      <c r="AK37" s="191"/>
      <c r="AL37" s="191"/>
    </row>
    <row r="38" spans="1:38" ht="18.75">
      <c r="A38" s="257"/>
      <c r="B38" s="364"/>
      <c r="C38" s="216" t="s">
        <v>64</v>
      </c>
      <c r="D38" s="217"/>
      <c r="E38" s="241"/>
      <c r="F38" s="241"/>
      <c r="G38" s="241"/>
      <c r="H38" s="241"/>
      <c r="I38" s="241"/>
      <c r="J38" s="241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3"/>
      <c r="V38" s="243"/>
      <c r="W38" s="243"/>
      <c r="X38" s="217"/>
      <c r="Y38" s="254"/>
      <c r="Z38" s="255"/>
      <c r="AA38" s="235"/>
      <c r="AB38" s="235"/>
      <c r="AC38" s="236"/>
      <c r="AD38" s="237"/>
      <c r="AE38" s="246"/>
      <c r="AF38" s="247"/>
      <c r="AG38" s="246"/>
      <c r="AH38" s="240"/>
      <c r="AI38" s="235"/>
    </row>
    <row r="39" spans="1:38">
      <c r="A39" s="257"/>
      <c r="B39" s="233"/>
      <c r="C39" s="216"/>
      <c r="D39" s="217"/>
      <c r="E39" s="217"/>
      <c r="F39" s="256"/>
      <c r="G39" s="256"/>
      <c r="H39" s="256"/>
      <c r="I39" s="256"/>
      <c r="J39" s="256"/>
      <c r="K39" s="256"/>
      <c r="L39" s="256"/>
      <c r="M39" s="256"/>
      <c r="N39" s="256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44"/>
      <c r="Z39" s="244"/>
      <c r="AA39" s="245"/>
      <c r="AB39" s="245"/>
      <c r="AC39" s="236"/>
      <c r="AD39" s="237"/>
      <c r="AE39" s="246"/>
      <c r="AF39" s="247"/>
      <c r="AG39" s="246"/>
      <c r="AH39" s="240"/>
      <c r="AI39" s="235"/>
    </row>
    <row r="40" spans="1:38">
      <c r="A40" s="257"/>
      <c r="B40" s="233"/>
      <c r="C40" s="216"/>
      <c r="D40" s="216"/>
      <c r="E40" s="216"/>
      <c r="F40" s="233"/>
      <c r="G40" s="233"/>
      <c r="H40" s="233"/>
      <c r="I40" s="233"/>
      <c r="J40" s="233"/>
      <c r="K40" s="233"/>
      <c r="L40" s="233"/>
      <c r="M40" s="233"/>
      <c r="N40" s="233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34"/>
      <c r="Z40" s="234"/>
      <c r="AA40" s="235"/>
      <c r="AB40" s="235"/>
      <c r="AC40" s="236"/>
      <c r="AD40" s="237"/>
      <c r="AE40" s="238"/>
      <c r="AF40" s="239"/>
      <c r="AG40" s="238"/>
      <c r="AH40" s="240"/>
      <c r="AI40" s="235"/>
    </row>
    <row r="41" spans="1:38">
      <c r="A41" s="257"/>
      <c r="B41" s="233"/>
      <c r="C41" s="216"/>
      <c r="D41" s="216"/>
      <c r="E41" s="216"/>
      <c r="F41" s="233"/>
      <c r="G41" s="233"/>
      <c r="H41" s="233"/>
      <c r="I41" s="233"/>
      <c r="J41" s="233"/>
      <c r="K41" s="233"/>
      <c r="L41" s="233"/>
      <c r="M41" s="233"/>
      <c r="N41" s="233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34"/>
      <c r="Z41" s="234"/>
      <c r="AA41" s="235"/>
      <c r="AB41" s="235"/>
      <c r="AC41" s="236"/>
      <c r="AD41" s="237"/>
      <c r="AE41" s="238"/>
      <c r="AF41" s="239"/>
      <c r="AG41" s="238"/>
      <c r="AH41" s="240"/>
      <c r="AI41" s="235"/>
    </row>
    <row r="42" spans="1:38">
      <c r="A42" s="257"/>
      <c r="B42" s="233"/>
      <c r="C42" s="216"/>
      <c r="D42" s="216"/>
      <c r="E42" s="216"/>
      <c r="F42" s="233"/>
      <c r="G42" s="233"/>
      <c r="H42" s="233"/>
      <c r="I42" s="233"/>
      <c r="J42" s="233"/>
      <c r="K42" s="233"/>
      <c r="L42" s="233"/>
      <c r="M42" s="233"/>
      <c r="N42" s="233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34"/>
      <c r="Z42" s="234"/>
      <c r="AA42" s="235"/>
      <c r="AB42" s="235"/>
      <c r="AC42" s="236"/>
      <c r="AD42" s="237"/>
      <c r="AE42" s="238"/>
      <c r="AF42" s="239"/>
      <c r="AG42" s="238"/>
      <c r="AH42" s="240"/>
      <c r="AI42" s="235"/>
    </row>
  </sheetData>
  <mergeCells count="46">
    <mergeCell ref="AJ1:AL1"/>
    <mergeCell ref="AA1:AA4"/>
    <mergeCell ref="A4:B4"/>
    <mergeCell ref="A2:B2"/>
    <mergeCell ref="AJ2:AJ4"/>
    <mergeCell ref="AK2:AK4"/>
    <mergeCell ref="N1:X1"/>
    <mergeCell ref="Y1:Y4"/>
    <mergeCell ref="Z1:Z4"/>
    <mergeCell ref="AH1:AH4"/>
    <mergeCell ref="AI1:AI4"/>
    <mergeCell ref="AM1:AM4"/>
    <mergeCell ref="AN1:AN4"/>
    <mergeCell ref="A5:A6"/>
    <mergeCell ref="B5:B6"/>
    <mergeCell ref="A7:A8"/>
    <mergeCell ref="B7:B8"/>
    <mergeCell ref="AL2:AL4"/>
    <mergeCell ref="A3:B3"/>
    <mergeCell ref="AB1:AB4"/>
    <mergeCell ref="AC1:AC4"/>
    <mergeCell ref="AD1:AD4"/>
    <mergeCell ref="AE1:AE4"/>
    <mergeCell ref="AF1:AF4"/>
    <mergeCell ref="AG1:AG4"/>
    <mergeCell ref="A1:B1"/>
    <mergeCell ref="C1:K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7:B27"/>
    <mergeCell ref="A21:A22"/>
    <mergeCell ref="B21:B22"/>
    <mergeCell ref="A23:A24"/>
    <mergeCell ref="B23:B24"/>
    <mergeCell ref="A25:A26"/>
    <mergeCell ref="B25:B2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</xm:f>
          </x14:formula1>
          <x14:formula2>
            <xm:f>20</xm:f>
          </x14:formula2>
          <xm:sqref>K27:W27 JG27:JS27 TC27:TO27 ACY27:ADK27 AMU27:ANG27 AWQ27:AXC27 BGM27:BGY27 BQI27:BQU27 CAE27:CAQ27 CKA27:CKM27 CTW27:CUI27 DDS27:DEE27 DNO27:DOA27 DXK27:DXW27 EHG27:EHS27 ERC27:ERO27 FAY27:FBK27 FKU27:FLG27 FUQ27:FVC27 GEM27:GEY27 GOI27:GOU27 GYE27:GYQ27 HIA27:HIM27 HRW27:HSI27 IBS27:ICE27 ILO27:IMA27 IVK27:IVW27 JFG27:JFS27 JPC27:JPO27 JYY27:JZK27 KIU27:KJG27 KSQ27:KTC27 LCM27:LCY27 LMI27:LMU27 LWE27:LWQ27 MGA27:MGM27 MPW27:MQI27 MZS27:NAE27 NJO27:NKA27 NTK27:NTW27 ODG27:ODS27 ONC27:ONO27 OWY27:OXK27 PGU27:PHG27 PQQ27:PRC27 QAM27:QAY27 QKI27:QKU27 QUE27:QUQ27 REA27:REM27 RNW27:ROI27 RXS27:RYE27 SHO27:SIA27 SRK27:SRW27 TBG27:TBS27 TLC27:TLO27 TUY27:TVK27 UEU27:UFG27 UOQ27:UPC27 UYM27:UYY27 VII27:VIU27 VSE27:VSQ27 WCA27:WCM27 WLW27:WMI27 WVS27:WWE27 K65563:W65563 JG65563:JS65563 TC65563:TO65563 ACY65563:ADK65563 AMU65563:ANG65563 AWQ65563:AXC65563 BGM65563:BGY65563 BQI65563:BQU65563 CAE65563:CAQ65563 CKA65563:CKM65563 CTW65563:CUI65563 DDS65563:DEE65563 DNO65563:DOA65563 DXK65563:DXW65563 EHG65563:EHS65563 ERC65563:ERO65563 FAY65563:FBK65563 FKU65563:FLG65563 FUQ65563:FVC65563 GEM65563:GEY65563 GOI65563:GOU65563 GYE65563:GYQ65563 HIA65563:HIM65563 HRW65563:HSI65563 IBS65563:ICE65563 ILO65563:IMA65563 IVK65563:IVW65563 JFG65563:JFS65563 JPC65563:JPO65563 JYY65563:JZK65563 KIU65563:KJG65563 KSQ65563:KTC65563 LCM65563:LCY65563 LMI65563:LMU65563 LWE65563:LWQ65563 MGA65563:MGM65563 MPW65563:MQI65563 MZS65563:NAE65563 NJO65563:NKA65563 NTK65563:NTW65563 ODG65563:ODS65563 ONC65563:ONO65563 OWY65563:OXK65563 PGU65563:PHG65563 PQQ65563:PRC65563 QAM65563:QAY65563 QKI65563:QKU65563 QUE65563:QUQ65563 REA65563:REM65563 RNW65563:ROI65563 RXS65563:RYE65563 SHO65563:SIA65563 SRK65563:SRW65563 TBG65563:TBS65563 TLC65563:TLO65563 TUY65563:TVK65563 UEU65563:UFG65563 UOQ65563:UPC65563 UYM65563:UYY65563 VII65563:VIU65563 VSE65563:VSQ65563 WCA65563:WCM65563 WLW65563:WMI65563 WVS65563:WWE65563 K131099:W131099 JG131099:JS131099 TC131099:TO131099 ACY131099:ADK131099 AMU131099:ANG131099 AWQ131099:AXC131099 BGM131099:BGY131099 BQI131099:BQU131099 CAE131099:CAQ131099 CKA131099:CKM131099 CTW131099:CUI131099 DDS131099:DEE131099 DNO131099:DOA131099 DXK131099:DXW131099 EHG131099:EHS131099 ERC131099:ERO131099 FAY131099:FBK131099 FKU131099:FLG131099 FUQ131099:FVC131099 GEM131099:GEY131099 GOI131099:GOU131099 GYE131099:GYQ131099 HIA131099:HIM131099 HRW131099:HSI131099 IBS131099:ICE131099 ILO131099:IMA131099 IVK131099:IVW131099 JFG131099:JFS131099 JPC131099:JPO131099 JYY131099:JZK131099 KIU131099:KJG131099 KSQ131099:KTC131099 LCM131099:LCY131099 LMI131099:LMU131099 LWE131099:LWQ131099 MGA131099:MGM131099 MPW131099:MQI131099 MZS131099:NAE131099 NJO131099:NKA131099 NTK131099:NTW131099 ODG131099:ODS131099 ONC131099:ONO131099 OWY131099:OXK131099 PGU131099:PHG131099 PQQ131099:PRC131099 QAM131099:QAY131099 QKI131099:QKU131099 QUE131099:QUQ131099 REA131099:REM131099 RNW131099:ROI131099 RXS131099:RYE131099 SHO131099:SIA131099 SRK131099:SRW131099 TBG131099:TBS131099 TLC131099:TLO131099 TUY131099:TVK131099 UEU131099:UFG131099 UOQ131099:UPC131099 UYM131099:UYY131099 VII131099:VIU131099 VSE131099:VSQ131099 WCA131099:WCM131099 WLW131099:WMI131099 WVS131099:WWE131099 K196635:W196635 JG196635:JS196635 TC196635:TO196635 ACY196635:ADK196635 AMU196635:ANG196635 AWQ196635:AXC196635 BGM196635:BGY196635 BQI196635:BQU196635 CAE196635:CAQ196635 CKA196635:CKM196635 CTW196635:CUI196635 DDS196635:DEE196635 DNO196635:DOA196635 DXK196635:DXW196635 EHG196635:EHS196635 ERC196635:ERO196635 FAY196635:FBK196635 FKU196635:FLG196635 FUQ196635:FVC196635 GEM196635:GEY196635 GOI196635:GOU196635 GYE196635:GYQ196635 HIA196635:HIM196635 HRW196635:HSI196635 IBS196635:ICE196635 ILO196635:IMA196635 IVK196635:IVW196635 JFG196635:JFS196635 JPC196635:JPO196635 JYY196635:JZK196635 KIU196635:KJG196635 KSQ196635:KTC196635 LCM196635:LCY196635 LMI196635:LMU196635 LWE196635:LWQ196635 MGA196635:MGM196635 MPW196635:MQI196635 MZS196635:NAE196635 NJO196635:NKA196635 NTK196635:NTW196635 ODG196635:ODS196635 ONC196635:ONO196635 OWY196635:OXK196635 PGU196635:PHG196635 PQQ196635:PRC196635 QAM196635:QAY196635 QKI196635:QKU196635 QUE196635:QUQ196635 REA196635:REM196635 RNW196635:ROI196635 RXS196635:RYE196635 SHO196635:SIA196635 SRK196635:SRW196635 TBG196635:TBS196635 TLC196635:TLO196635 TUY196635:TVK196635 UEU196635:UFG196635 UOQ196635:UPC196635 UYM196635:UYY196635 VII196635:VIU196635 VSE196635:VSQ196635 WCA196635:WCM196635 WLW196635:WMI196635 WVS196635:WWE196635 K262171:W262171 JG262171:JS262171 TC262171:TO262171 ACY262171:ADK262171 AMU262171:ANG262171 AWQ262171:AXC262171 BGM262171:BGY262171 BQI262171:BQU262171 CAE262171:CAQ262171 CKA262171:CKM262171 CTW262171:CUI262171 DDS262171:DEE262171 DNO262171:DOA262171 DXK262171:DXW262171 EHG262171:EHS262171 ERC262171:ERO262171 FAY262171:FBK262171 FKU262171:FLG262171 FUQ262171:FVC262171 GEM262171:GEY262171 GOI262171:GOU262171 GYE262171:GYQ262171 HIA262171:HIM262171 HRW262171:HSI262171 IBS262171:ICE262171 ILO262171:IMA262171 IVK262171:IVW262171 JFG262171:JFS262171 JPC262171:JPO262171 JYY262171:JZK262171 KIU262171:KJG262171 KSQ262171:KTC262171 LCM262171:LCY262171 LMI262171:LMU262171 LWE262171:LWQ262171 MGA262171:MGM262171 MPW262171:MQI262171 MZS262171:NAE262171 NJO262171:NKA262171 NTK262171:NTW262171 ODG262171:ODS262171 ONC262171:ONO262171 OWY262171:OXK262171 PGU262171:PHG262171 PQQ262171:PRC262171 QAM262171:QAY262171 QKI262171:QKU262171 QUE262171:QUQ262171 REA262171:REM262171 RNW262171:ROI262171 RXS262171:RYE262171 SHO262171:SIA262171 SRK262171:SRW262171 TBG262171:TBS262171 TLC262171:TLO262171 TUY262171:TVK262171 UEU262171:UFG262171 UOQ262171:UPC262171 UYM262171:UYY262171 VII262171:VIU262171 VSE262171:VSQ262171 WCA262171:WCM262171 WLW262171:WMI262171 WVS262171:WWE262171 K327707:W327707 JG327707:JS327707 TC327707:TO327707 ACY327707:ADK327707 AMU327707:ANG327707 AWQ327707:AXC327707 BGM327707:BGY327707 BQI327707:BQU327707 CAE327707:CAQ327707 CKA327707:CKM327707 CTW327707:CUI327707 DDS327707:DEE327707 DNO327707:DOA327707 DXK327707:DXW327707 EHG327707:EHS327707 ERC327707:ERO327707 FAY327707:FBK327707 FKU327707:FLG327707 FUQ327707:FVC327707 GEM327707:GEY327707 GOI327707:GOU327707 GYE327707:GYQ327707 HIA327707:HIM327707 HRW327707:HSI327707 IBS327707:ICE327707 ILO327707:IMA327707 IVK327707:IVW327707 JFG327707:JFS327707 JPC327707:JPO327707 JYY327707:JZK327707 KIU327707:KJG327707 KSQ327707:KTC327707 LCM327707:LCY327707 LMI327707:LMU327707 LWE327707:LWQ327707 MGA327707:MGM327707 MPW327707:MQI327707 MZS327707:NAE327707 NJO327707:NKA327707 NTK327707:NTW327707 ODG327707:ODS327707 ONC327707:ONO327707 OWY327707:OXK327707 PGU327707:PHG327707 PQQ327707:PRC327707 QAM327707:QAY327707 QKI327707:QKU327707 QUE327707:QUQ327707 REA327707:REM327707 RNW327707:ROI327707 RXS327707:RYE327707 SHO327707:SIA327707 SRK327707:SRW327707 TBG327707:TBS327707 TLC327707:TLO327707 TUY327707:TVK327707 UEU327707:UFG327707 UOQ327707:UPC327707 UYM327707:UYY327707 VII327707:VIU327707 VSE327707:VSQ327707 WCA327707:WCM327707 WLW327707:WMI327707 WVS327707:WWE327707 K393243:W393243 JG393243:JS393243 TC393243:TO393243 ACY393243:ADK393243 AMU393243:ANG393243 AWQ393243:AXC393243 BGM393243:BGY393243 BQI393243:BQU393243 CAE393243:CAQ393243 CKA393243:CKM393243 CTW393243:CUI393243 DDS393243:DEE393243 DNO393243:DOA393243 DXK393243:DXW393243 EHG393243:EHS393243 ERC393243:ERO393243 FAY393243:FBK393243 FKU393243:FLG393243 FUQ393243:FVC393243 GEM393243:GEY393243 GOI393243:GOU393243 GYE393243:GYQ393243 HIA393243:HIM393243 HRW393243:HSI393243 IBS393243:ICE393243 ILO393243:IMA393243 IVK393243:IVW393243 JFG393243:JFS393243 JPC393243:JPO393243 JYY393243:JZK393243 KIU393243:KJG393243 KSQ393243:KTC393243 LCM393243:LCY393243 LMI393243:LMU393243 LWE393243:LWQ393243 MGA393243:MGM393243 MPW393243:MQI393243 MZS393243:NAE393243 NJO393243:NKA393243 NTK393243:NTW393243 ODG393243:ODS393243 ONC393243:ONO393243 OWY393243:OXK393243 PGU393243:PHG393243 PQQ393243:PRC393243 QAM393243:QAY393243 QKI393243:QKU393243 QUE393243:QUQ393243 REA393243:REM393243 RNW393243:ROI393243 RXS393243:RYE393243 SHO393243:SIA393243 SRK393243:SRW393243 TBG393243:TBS393243 TLC393243:TLO393243 TUY393243:TVK393243 UEU393243:UFG393243 UOQ393243:UPC393243 UYM393243:UYY393243 VII393243:VIU393243 VSE393243:VSQ393243 WCA393243:WCM393243 WLW393243:WMI393243 WVS393243:WWE393243 K458779:W458779 JG458779:JS458779 TC458779:TO458779 ACY458779:ADK458779 AMU458779:ANG458779 AWQ458779:AXC458779 BGM458779:BGY458779 BQI458779:BQU458779 CAE458779:CAQ458779 CKA458779:CKM458779 CTW458779:CUI458779 DDS458779:DEE458779 DNO458779:DOA458779 DXK458779:DXW458779 EHG458779:EHS458779 ERC458779:ERO458779 FAY458779:FBK458779 FKU458779:FLG458779 FUQ458779:FVC458779 GEM458779:GEY458779 GOI458779:GOU458779 GYE458779:GYQ458779 HIA458779:HIM458779 HRW458779:HSI458779 IBS458779:ICE458779 ILO458779:IMA458779 IVK458779:IVW458779 JFG458779:JFS458779 JPC458779:JPO458779 JYY458779:JZK458779 KIU458779:KJG458779 KSQ458779:KTC458779 LCM458779:LCY458779 LMI458779:LMU458779 LWE458779:LWQ458779 MGA458779:MGM458779 MPW458779:MQI458779 MZS458779:NAE458779 NJO458779:NKA458779 NTK458779:NTW458779 ODG458779:ODS458779 ONC458779:ONO458779 OWY458779:OXK458779 PGU458779:PHG458779 PQQ458779:PRC458779 QAM458779:QAY458779 QKI458779:QKU458779 QUE458779:QUQ458779 REA458779:REM458779 RNW458779:ROI458779 RXS458779:RYE458779 SHO458779:SIA458779 SRK458779:SRW458779 TBG458779:TBS458779 TLC458779:TLO458779 TUY458779:TVK458779 UEU458779:UFG458779 UOQ458779:UPC458779 UYM458779:UYY458779 VII458779:VIU458779 VSE458779:VSQ458779 WCA458779:WCM458779 WLW458779:WMI458779 WVS458779:WWE458779 K524315:W524315 JG524315:JS524315 TC524315:TO524315 ACY524315:ADK524315 AMU524315:ANG524315 AWQ524315:AXC524315 BGM524315:BGY524315 BQI524315:BQU524315 CAE524315:CAQ524315 CKA524315:CKM524315 CTW524315:CUI524315 DDS524315:DEE524315 DNO524315:DOA524315 DXK524315:DXW524315 EHG524315:EHS524315 ERC524315:ERO524315 FAY524315:FBK524315 FKU524315:FLG524315 FUQ524315:FVC524315 GEM524315:GEY524315 GOI524315:GOU524315 GYE524315:GYQ524315 HIA524315:HIM524315 HRW524315:HSI524315 IBS524315:ICE524315 ILO524315:IMA524315 IVK524315:IVW524315 JFG524315:JFS524315 JPC524315:JPO524315 JYY524315:JZK524315 KIU524315:KJG524315 KSQ524315:KTC524315 LCM524315:LCY524315 LMI524315:LMU524315 LWE524315:LWQ524315 MGA524315:MGM524315 MPW524315:MQI524315 MZS524315:NAE524315 NJO524315:NKA524315 NTK524315:NTW524315 ODG524315:ODS524315 ONC524315:ONO524315 OWY524315:OXK524315 PGU524315:PHG524315 PQQ524315:PRC524315 QAM524315:QAY524315 QKI524315:QKU524315 QUE524315:QUQ524315 REA524315:REM524315 RNW524315:ROI524315 RXS524315:RYE524315 SHO524315:SIA524315 SRK524315:SRW524315 TBG524315:TBS524315 TLC524315:TLO524315 TUY524315:TVK524315 UEU524315:UFG524315 UOQ524315:UPC524315 UYM524315:UYY524315 VII524315:VIU524315 VSE524315:VSQ524315 WCA524315:WCM524315 WLW524315:WMI524315 WVS524315:WWE524315 K589851:W589851 JG589851:JS589851 TC589851:TO589851 ACY589851:ADK589851 AMU589851:ANG589851 AWQ589851:AXC589851 BGM589851:BGY589851 BQI589851:BQU589851 CAE589851:CAQ589851 CKA589851:CKM589851 CTW589851:CUI589851 DDS589851:DEE589851 DNO589851:DOA589851 DXK589851:DXW589851 EHG589851:EHS589851 ERC589851:ERO589851 FAY589851:FBK589851 FKU589851:FLG589851 FUQ589851:FVC589851 GEM589851:GEY589851 GOI589851:GOU589851 GYE589851:GYQ589851 HIA589851:HIM589851 HRW589851:HSI589851 IBS589851:ICE589851 ILO589851:IMA589851 IVK589851:IVW589851 JFG589851:JFS589851 JPC589851:JPO589851 JYY589851:JZK589851 KIU589851:KJG589851 KSQ589851:KTC589851 LCM589851:LCY589851 LMI589851:LMU589851 LWE589851:LWQ589851 MGA589851:MGM589851 MPW589851:MQI589851 MZS589851:NAE589851 NJO589851:NKA589851 NTK589851:NTW589851 ODG589851:ODS589851 ONC589851:ONO589851 OWY589851:OXK589851 PGU589851:PHG589851 PQQ589851:PRC589851 QAM589851:QAY589851 QKI589851:QKU589851 QUE589851:QUQ589851 REA589851:REM589851 RNW589851:ROI589851 RXS589851:RYE589851 SHO589851:SIA589851 SRK589851:SRW589851 TBG589851:TBS589851 TLC589851:TLO589851 TUY589851:TVK589851 UEU589851:UFG589851 UOQ589851:UPC589851 UYM589851:UYY589851 VII589851:VIU589851 VSE589851:VSQ589851 WCA589851:WCM589851 WLW589851:WMI589851 WVS589851:WWE589851 K655387:W655387 JG655387:JS655387 TC655387:TO655387 ACY655387:ADK655387 AMU655387:ANG655387 AWQ655387:AXC655387 BGM655387:BGY655387 BQI655387:BQU655387 CAE655387:CAQ655387 CKA655387:CKM655387 CTW655387:CUI655387 DDS655387:DEE655387 DNO655387:DOA655387 DXK655387:DXW655387 EHG655387:EHS655387 ERC655387:ERO655387 FAY655387:FBK655387 FKU655387:FLG655387 FUQ655387:FVC655387 GEM655387:GEY655387 GOI655387:GOU655387 GYE655387:GYQ655387 HIA655387:HIM655387 HRW655387:HSI655387 IBS655387:ICE655387 ILO655387:IMA655387 IVK655387:IVW655387 JFG655387:JFS655387 JPC655387:JPO655387 JYY655387:JZK655387 KIU655387:KJG655387 KSQ655387:KTC655387 LCM655387:LCY655387 LMI655387:LMU655387 LWE655387:LWQ655387 MGA655387:MGM655387 MPW655387:MQI655387 MZS655387:NAE655387 NJO655387:NKA655387 NTK655387:NTW655387 ODG655387:ODS655387 ONC655387:ONO655387 OWY655387:OXK655387 PGU655387:PHG655387 PQQ655387:PRC655387 QAM655387:QAY655387 QKI655387:QKU655387 QUE655387:QUQ655387 REA655387:REM655387 RNW655387:ROI655387 RXS655387:RYE655387 SHO655387:SIA655387 SRK655387:SRW655387 TBG655387:TBS655387 TLC655387:TLO655387 TUY655387:TVK655387 UEU655387:UFG655387 UOQ655387:UPC655387 UYM655387:UYY655387 VII655387:VIU655387 VSE655387:VSQ655387 WCA655387:WCM655387 WLW655387:WMI655387 WVS655387:WWE655387 K720923:W720923 JG720923:JS720923 TC720923:TO720923 ACY720923:ADK720923 AMU720923:ANG720923 AWQ720923:AXC720923 BGM720923:BGY720923 BQI720923:BQU720923 CAE720923:CAQ720923 CKA720923:CKM720923 CTW720923:CUI720923 DDS720923:DEE720923 DNO720923:DOA720923 DXK720923:DXW720923 EHG720923:EHS720923 ERC720923:ERO720923 FAY720923:FBK720923 FKU720923:FLG720923 FUQ720923:FVC720923 GEM720923:GEY720923 GOI720923:GOU720923 GYE720923:GYQ720923 HIA720923:HIM720923 HRW720923:HSI720923 IBS720923:ICE720923 ILO720923:IMA720923 IVK720923:IVW720923 JFG720923:JFS720923 JPC720923:JPO720923 JYY720923:JZK720923 KIU720923:KJG720923 KSQ720923:KTC720923 LCM720923:LCY720923 LMI720923:LMU720923 LWE720923:LWQ720923 MGA720923:MGM720923 MPW720923:MQI720923 MZS720923:NAE720923 NJO720923:NKA720923 NTK720923:NTW720923 ODG720923:ODS720923 ONC720923:ONO720923 OWY720923:OXK720923 PGU720923:PHG720923 PQQ720923:PRC720923 QAM720923:QAY720923 QKI720923:QKU720923 QUE720923:QUQ720923 REA720923:REM720923 RNW720923:ROI720923 RXS720923:RYE720923 SHO720923:SIA720923 SRK720923:SRW720923 TBG720923:TBS720923 TLC720923:TLO720923 TUY720923:TVK720923 UEU720923:UFG720923 UOQ720923:UPC720923 UYM720923:UYY720923 VII720923:VIU720923 VSE720923:VSQ720923 WCA720923:WCM720923 WLW720923:WMI720923 WVS720923:WWE720923 K786459:W786459 JG786459:JS786459 TC786459:TO786459 ACY786459:ADK786459 AMU786459:ANG786459 AWQ786459:AXC786459 BGM786459:BGY786459 BQI786459:BQU786459 CAE786459:CAQ786459 CKA786459:CKM786459 CTW786459:CUI786459 DDS786459:DEE786459 DNO786459:DOA786459 DXK786459:DXW786459 EHG786459:EHS786459 ERC786459:ERO786459 FAY786459:FBK786459 FKU786459:FLG786459 FUQ786459:FVC786459 GEM786459:GEY786459 GOI786459:GOU786459 GYE786459:GYQ786459 HIA786459:HIM786459 HRW786459:HSI786459 IBS786459:ICE786459 ILO786459:IMA786459 IVK786459:IVW786459 JFG786459:JFS786459 JPC786459:JPO786459 JYY786459:JZK786459 KIU786459:KJG786459 KSQ786459:KTC786459 LCM786459:LCY786459 LMI786459:LMU786459 LWE786459:LWQ786459 MGA786459:MGM786459 MPW786459:MQI786459 MZS786459:NAE786459 NJO786459:NKA786459 NTK786459:NTW786459 ODG786459:ODS786459 ONC786459:ONO786459 OWY786459:OXK786459 PGU786459:PHG786459 PQQ786459:PRC786459 QAM786459:QAY786459 QKI786459:QKU786459 QUE786459:QUQ786459 REA786459:REM786459 RNW786459:ROI786459 RXS786459:RYE786459 SHO786459:SIA786459 SRK786459:SRW786459 TBG786459:TBS786459 TLC786459:TLO786459 TUY786459:TVK786459 UEU786459:UFG786459 UOQ786459:UPC786459 UYM786459:UYY786459 VII786459:VIU786459 VSE786459:VSQ786459 WCA786459:WCM786459 WLW786459:WMI786459 WVS786459:WWE786459 K851995:W851995 JG851995:JS851995 TC851995:TO851995 ACY851995:ADK851995 AMU851995:ANG851995 AWQ851995:AXC851995 BGM851995:BGY851995 BQI851995:BQU851995 CAE851995:CAQ851995 CKA851995:CKM851995 CTW851995:CUI851995 DDS851995:DEE851995 DNO851995:DOA851995 DXK851995:DXW851995 EHG851995:EHS851995 ERC851995:ERO851995 FAY851995:FBK851995 FKU851995:FLG851995 FUQ851995:FVC851995 GEM851995:GEY851995 GOI851995:GOU851995 GYE851995:GYQ851995 HIA851995:HIM851995 HRW851995:HSI851995 IBS851995:ICE851995 ILO851995:IMA851995 IVK851995:IVW851995 JFG851995:JFS851995 JPC851995:JPO851995 JYY851995:JZK851995 KIU851995:KJG851995 KSQ851995:KTC851995 LCM851995:LCY851995 LMI851995:LMU851995 LWE851995:LWQ851995 MGA851995:MGM851995 MPW851995:MQI851995 MZS851995:NAE851995 NJO851995:NKA851995 NTK851995:NTW851995 ODG851995:ODS851995 ONC851995:ONO851995 OWY851995:OXK851995 PGU851995:PHG851995 PQQ851995:PRC851995 QAM851995:QAY851995 QKI851995:QKU851995 QUE851995:QUQ851995 REA851995:REM851995 RNW851995:ROI851995 RXS851995:RYE851995 SHO851995:SIA851995 SRK851995:SRW851995 TBG851995:TBS851995 TLC851995:TLO851995 TUY851995:TVK851995 UEU851995:UFG851995 UOQ851995:UPC851995 UYM851995:UYY851995 VII851995:VIU851995 VSE851995:VSQ851995 WCA851995:WCM851995 WLW851995:WMI851995 WVS851995:WWE851995 K917531:W917531 JG917531:JS917531 TC917531:TO917531 ACY917531:ADK917531 AMU917531:ANG917531 AWQ917531:AXC917531 BGM917531:BGY917531 BQI917531:BQU917531 CAE917531:CAQ917531 CKA917531:CKM917531 CTW917531:CUI917531 DDS917531:DEE917531 DNO917531:DOA917531 DXK917531:DXW917531 EHG917531:EHS917531 ERC917531:ERO917531 FAY917531:FBK917531 FKU917531:FLG917531 FUQ917531:FVC917531 GEM917531:GEY917531 GOI917531:GOU917531 GYE917531:GYQ917531 HIA917531:HIM917531 HRW917531:HSI917531 IBS917531:ICE917531 ILO917531:IMA917531 IVK917531:IVW917531 JFG917531:JFS917531 JPC917531:JPO917531 JYY917531:JZK917531 KIU917531:KJG917531 KSQ917531:KTC917531 LCM917531:LCY917531 LMI917531:LMU917531 LWE917531:LWQ917531 MGA917531:MGM917531 MPW917531:MQI917531 MZS917531:NAE917531 NJO917531:NKA917531 NTK917531:NTW917531 ODG917531:ODS917531 ONC917531:ONO917531 OWY917531:OXK917531 PGU917531:PHG917531 PQQ917531:PRC917531 QAM917531:QAY917531 QKI917531:QKU917531 QUE917531:QUQ917531 REA917531:REM917531 RNW917531:ROI917531 RXS917531:RYE917531 SHO917531:SIA917531 SRK917531:SRW917531 TBG917531:TBS917531 TLC917531:TLO917531 TUY917531:TVK917531 UEU917531:UFG917531 UOQ917531:UPC917531 UYM917531:UYY917531 VII917531:VIU917531 VSE917531:VSQ917531 WCA917531:WCM917531 WLW917531:WMI917531 WVS917531:WWE917531 K983067:W983067 JG983067:JS983067 TC983067:TO983067 ACY983067:ADK983067 AMU983067:ANG983067 AWQ983067:AXC983067 BGM983067:BGY983067 BQI983067:BQU983067 CAE983067:CAQ983067 CKA983067:CKM983067 CTW983067:CUI983067 DDS983067:DEE983067 DNO983067:DOA983067 DXK983067:DXW983067 EHG983067:EHS983067 ERC983067:ERO983067 FAY983067:FBK983067 FKU983067:FLG983067 FUQ983067:FVC983067 GEM983067:GEY983067 GOI983067:GOU983067 GYE983067:GYQ983067 HIA983067:HIM983067 HRW983067:HSI983067 IBS983067:ICE983067 ILO983067:IMA983067 IVK983067:IVW983067 JFG983067:JFS983067 JPC983067:JPO983067 JYY983067:JZK983067 KIU983067:KJG983067 KSQ983067:KTC983067 LCM983067:LCY983067 LMI983067:LMU983067 LWE983067:LWQ983067 MGA983067:MGM983067 MPW983067:MQI983067 MZS983067:NAE983067 NJO983067:NKA983067 NTK983067:NTW983067 ODG983067:ODS983067 ONC983067:ONO983067 OWY983067:OXK983067 PGU983067:PHG983067 PQQ983067:PRC983067 QAM983067:QAY983067 QKI983067:QKU983067 QUE983067:QUQ983067 REA983067:REM983067 RNW983067:ROI983067 RXS983067:RYE983067 SHO983067:SIA983067 SRK983067:SRW983067 TBG983067:TBS983067 TLC983067:TLO983067 TUY983067:TVK983067 UEU983067:UFG983067 UOQ983067:UPC983067 UYM983067:UYY983067 VII983067:VIU983067 VSE983067:VSQ983067 WCA983067:WCM983067 WLW983067:WMI983067 WVS983067:WWE983067 N29:Q30 JJ29:JM30 TF29:TI30 ADB29:ADE30 AMX29:ANA30 AWT29:AWW30 BGP29:BGS30 BQL29:BQO30 CAH29:CAK30 CKD29:CKG30 CTZ29:CUC30 DDV29:DDY30 DNR29:DNU30 DXN29:DXQ30 EHJ29:EHM30 ERF29:ERI30 FBB29:FBE30 FKX29:FLA30 FUT29:FUW30 GEP29:GES30 GOL29:GOO30 GYH29:GYK30 HID29:HIG30 HRZ29:HSC30 IBV29:IBY30 ILR29:ILU30 IVN29:IVQ30 JFJ29:JFM30 JPF29:JPI30 JZB29:JZE30 KIX29:KJA30 KST29:KSW30 LCP29:LCS30 LML29:LMO30 LWH29:LWK30 MGD29:MGG30 MPZ29:MQC30 MZV29:MZY30 NJR29:NJU30 NTN29:NTQ30 ODJ29:ODM30 ONF29:ONI30 OXB29:OXE30 PGX29:PHA30 PQT29:PQW30 QAP29:QAS30 QKL29:QKO30 QUH29:QUK30 RED29:REG30 RNZ29:ROC30 RXV29:RXY30 SHR29:SHU30 SRN29:SRQ30 TBJ29:TBM30 TLF29:TLI30 TVB29:TVE30 UEX29:UFA30 UOT29:UOW30 UYP29:UYS30 VIL29:VIO30 VSH29:VSK30 WCD29:WCG30 WLZ29:WMC30 WVV29:WVY30 N65565:Q65566 JJ65565:JM65566 TF65565:TI65566 ADB65565:ADE65566 AMX65565:ANA65566 AWT65565:AWW65566 BGP65565:BGS65566 BQL65565:BQO65566 CAH65565:CAK65566 CKD65565:CKG65566 CTZ65565:CUC65566 DDV65565:DDY65566 DNR65565:DNU65566 DXN65565:DXQ65566 EHJ65565:EHM65566 ERF65565:ERI65566 FBB65565:FBE65566 FKX65565:FLA65566 FUT65565:FUW65566 GEP65565:GES65566 GOL65565:GOO65566 GYH65565:GYK65566 HID65565:HIG65566 HRZ65565:HSC65566 IBV65565:IBY65566 ILR65565:ILU65566 IVN65565:IVQ65566 JFJ65565:JFM65566 JPF65565:JPI65566 JZB65565:JZE65566 KIX65565:KJA65566 KST65565:KSW65566 LCP65565:LCS65566 LML65565:LMO65566 LWH65565:LWK65566 MGD65565:MGG65566 MPZ65565:MQC65566 MZV65565:MZY65566 NJR65565:NJU65566 NTN65565:NTQ65566 ODJ65565:ODM65566 ONF65565:ONI65566 OXB65565:OXE65566 PGX65565:PHA65566 PQT65565:PQW65566 QAP65565:QAS65566 QKL65565:QKO65566 QUH65565:QUK65566 RED65565:REG65566 RNZ65565:ROC65566 RXV65565:RXY65566 SHR65565:SHU65566 SRN65565:SRQ65566 TBJ65565:TBM65566 TLF65565:TLI65566 TVB65565:TVE65566 UEX65565:UFA65566 UOT65565:UOW65566 UYP65565:UYS65566 VIL65565:VIO65566 VSH65565:VSK65566 WCD65565:WCG65566 WLZ65565:WMC65566 WVV65565:WVY65566 N131101:Q131102 JJ131101:JM131102 TF131101:TI131102 ADB131101:ADE131102 AMX131101:ANA131102 AWT131101:AWW131102 BGP131101:BGS131102 BQL131101:BQO131102 CAH131101:CAK131102 CKD131101:CKG131102 CTZ131101:CUC131102 DDV131101:DDY131102 DNR131101:DNU131102 DXN131101:DXQ131102 EHJ131101:EHM131102 ERF131101:ERI131102 FBB131101:FBE131102 FKX131101:FLA131102 FUT131101:FUW131102 GEP131101:GES131102 GOL131101:GOO131102 GYH131101:GYK131102 HID131101:HIG131102 HRZ131101:HSC131102 IBV131101:IBY131102 ILR131101:ILU131102 IVN131101:IVQ131102 JFJ131101:JFM131102 JPF131101:JPI131102 JZB131101:JZE131102 KIX131101:KJA131102 KST131101:KSW131102 LCP131101:LCS131102 LML131101:LMO131102 LWH131101:LWK131102 MGD131101:MGG131102 MPZ131101:MQC131102 MZV131101:MZY131102 NJR131101:NJU131102 NTN131101:NTQ131102 ODJ131101:ODM131102 ONF131101:ONI131102 OXB131101:OXE131102 PGX131101:PHA131102 PQT131101:PQW131102 QAP131101:QAS131102 QKL131101:QKO131102 QUH131101:QUK131102 RED131101:REG131102 RNZ131101:ROC131102 RXV131101:RXY131102 SHR131101:SHU131102 SRN131101:SRQ131102 TBJ131101:TBM131102 TLF131101:TLI131102 TVB131101:TVE131102 UEX131101:UFA131102 UOT131101:UOW131102 UYP131101:UYS131102 VIL131101:VIO131102 VSH131101:VSK131102 WCD131101:WCG131102 WLZ131101:WMC131102 WVV131101:WVY131102 N196637:Q196638 JJ196637:JM196638 TF196637:TI196638 ADB196637:ADE196638 AMX196637:ANA196638 AWT196637:AWW196638 BGP196637:BGS196638 BQL196637:BQO196638 CAH196637:CAK196638 CKD196637:CKG196638 CTZ196637:CUC196638 DDV196637:DDY196638 DNR196637:DNU196638 DXN196637:DXQ196638 EHJ196637:EHM196638 ERF196637:ERI196638 FBB196637:FBE196638 FKX196637:FLA196638 FUT196637:FUW196638 GEP196637:GES196638 GOL196637:GOO196638 GYH196637:GYK196638 HID196637:HIG196638 HRZ196637:HSC196638 IBV196637:IBY196638 ILR196637:ILU196638 IVN196637:IVQ196638 JFJ196637:JFM196638 JPF196637:JPI196638 JZB196637:JZE196638 KIX196637:KJA196638 KST196637:KSW196638 LCP196637:LCS196638 LML196637:LMO196638 LWH196637:LWK196638 MGD196637:MGG196638 MPZ196637:MQC196638 MZV196637:MZY196638 NJR196637:NJU196638 NTN196637:NTQ196638 ODJ196637:ODM196638 ONF196637:ONI196638 OXB196637:OXE196638 PGX196637:PHA196638 PQT196637:PQW196638 QAP196637:QAS196638 QKL196637:QKO196638 QUH196637:QUK196638 RED196637:REG196638 RNZ196637:ROC196638 RXV196637:RXY196638 SHR196637:SHU196638 SRN196637:SRQ196638 TBJ196637:TBM196638 TLF196637:TLI196638 TVB196637:TVE196638 UEX196637:UFA196638 UOT196637:UOW196638 UYP196637:UYS196638 VIL196637:VIO196638 VSH196637:VSK196638 WCD196637:WCG196638 WLZ196637:WMC196638 WVV196637:WVY196638 N262173:Q262174 JJ262173:JM262174 TF262173:TI262174 ADB262173:ADE262174 AMX262173:ANA262174 AWT262173:AWW262174 BGP262173:BGS262174 BQL262173:BQO262174 CAH262173:CAK262174 CKD262173:CKG262174 CTZ262173:CUC262174 DDV262173:DDY262174 DNR262173:DNU262174 DXN262173:DXQ262174 EHJ262173:EHM262174 ERF262173:ERI262174 FBB262173:FBE262174 FKX262173:FLA262174 FUT262173:FUW262174 GEP262173:GES262174 GOL262173:GOO262174 GYH262173:GYK262174 HID262173:HIG262174 HRZ262173:HSC262174 IBV262173:IBY262174 ILR262173:ILU262174 IVN262173:IVQ262174 JFJ262173:JFM262174 JPF262173:JPI262174 JZB262173:JZE262174 KIX262173:KJA262174 KST262173:KSW262174 LCP262173:LCS262174 LML262173:LMO262174 LWH262173:LWK262174 MGD262173:MGG262174 MPZ262173:MQC262174 MZV262173:MZY262174 NJR262173:NJU262174 NTN262173:NTQ262174 ODJ262173:ODM262174 ONF262173:ONI262174 OXB262173:OXE262174 PGX262173:PHA262174 PQT262173:PQW262174 QAP262173:QAS262174 QKL262173:QKO262174 QUH262173:QUK262174 RED262173:REG262174 RNZ262173:ROC262174 RXV262173:RXY262174 SHR262173:SHU262174 SRN262173:SRQ262174 TBJ262173:TBM262174 TLF262173:TLI262174 TVB262173:TVE262174 UEX262173:UFA262174 UOT262173:UOW262174 UYP262173:UYS262174 VIL262173:VIO262174 VSH262173:VSK262174 WCD262173:WCG262174 WLZ262173:WMC262174 WVV262173:WVY262174 N327709:Q327710 JJ327709:JM327710 TF327709:TI327710 ADB327709:ADE327710 AMX327709:ANA327710 AWT327709:AWW327710 BGP327709:BGS327710 BQL327709:BQO327710 CAH327709:CAK327710 CKD327709:CKG327710 CTZ327709:CUC327710 DDV327709:DDY327710 DNR327709:DNU327710 DXN327709:DXQ327710 EHJ327709:EHM327710 ERF327709:ERI327710 FBB327709:FBE327710 FKX327709:FLA327710 FUT327709:FUW327710 GEP327709:GES327710 GOL327709:GOO327710 GYH327709:GYK327710 HID327709:HIG327710 HRZ327709:HSC327710 IBV327709:IBY327710 ILR327709:ILU327710 IVN327709:IVQ327710 JFJ327709:JFM327710 JPF327709:JPI327710 JZB327709:JZE327710 KIX327709:KJA327710 KST327709:KSW327710 LCP327709:LCS327710 LML327709:LMO327710 LWH327709:LWK327710 MGD327709:MGG327710 MPZ327709:MQC327710 MZV327709:MZY327710 NJR327709:NJU327710 NTN327709:NTQ327710 ODJ327709:ODM327710 ONF327709:ONI327710 OXB327709:OXE327710 PGX327709:PHA327710 PQT327709:PQW327710 QAP327709:QAS327710 QKL327709:QKO327710 QUH327709:QUK327710 RED327709:REG327710 RNZ327709:ROC327710 RXV327709:RXY327710 SHR327709:SHU327710 SRN327709:SRQ327710 TBJ327709:TBM327710 TLF327709:TLI327710 TVB327709:TVE327710 UEX327709:UFA327710 UOT327709:UOW327710 UYP327709:UYS327710 VIL327709:VIO327710 VSH327709:VSK327710 WCD327709:WCG327710 WLZ327709:WMC327710 WVV327709:WVY327710 N393245:Q393246 JJ393245:JM393246 TF393245:TI393246 ADB393245:ADE393246 AMX393245:ANA393246 AWT393245:AWW393246 BGP393245:BGS393246 BQL393245:BQO393246 CAH393245:CAK393246 CKD393245:CKG393246 CTZ393245:CUC393246 DDV393245:DDY393246 DNR393245:DNU393246 DXN393245:DXQ393246 EHJ393245:EHM393246 ERF393245:ERI393246 FBB393245:FBE393246 FKX393245:FLA393246 FUT393245:FUW393246 GEP393245:GES393246 GOL393245:GOO393246 GYH393245:GYK393246 HID393245:HIG393246 HRZ393245:HSC393246 IBV393245:IBY393246 ILR393245:ILU393246 IVN393245:IVQ393246 JFJ393245:JFM393246 JPF393245:JPI393246 JZB393245:JZE393246 KIX393245:KJA393246 KST393245:KSW393246 LCP393245:LCS393246 LML393245:LMO393246 LWH393245:LWK393246 MGD393245:MGG393246 MPZ393245:MQC393246 MZV393245:MZY393246 NJR393245:NJU393246 NTN393245:NTQ393246 ODJ393245:ODM393246 ONF393245:ONI393246 OXB393245:OXE393246 PGX393245:PHA393246 PQT393245:PQW393246 QAP393245:QAS393246 QKL393245:QKO393246 QUH393245:QUK393246 RED393245:REG393246 RNZ393245:ROC393246 RXV393245:RXY393246 SHR393245:SHU393246 SRN393245:SRQ393246 TBJ393245:TBM393246 TLF393245:TLI393246 TVB393245:TVE393246 UEX393245:UFA393246 UOT393245:UOW393246 UYP393245:UYS393246 VIL393245:VIO393246 VSH393245:VSK393246 WCD393245:WCG393246 WLZ393245:WMC393246 WVV393245:WVY393246 N458781:Q458782 JJ458781:JM458782 TF458781:TI458782 ADB458781:ADE458782 AMX458781:ANA458782 AWT458781:AWW458782 BGP458781:BGS458782 BQL458781:BQO458782 CAH458781:CAK458782 CKD458781:CKG458782 CTZ458781:CUC458782 DDV458781:DDY458782 DNR458781:DNU458782 DXN458781:DXQ458782 EHJ458781:EHM458782 ERF458781:ERI458782 FBB458781:FBE458782 FKX458781:FLA458782 FUT458781:FUW458782 GEP458781:GES458782 GOL458781:GOO458782 GYH458781:GYK458782 HID458781:HIG458782 HRZ458781:HSC458782 IBV458781:IBY458782 ILR458781:ILU458782 IVN458781:IVQ458782 JFJ458781:JFM458782 JPF458781:JPI458782 JZB458781:JZE458782 KIX458781:KJA458782 KST458781:KSW458782 LCP458781:LCS458782 LML458781:LMO458782 LWH458781:LWK458782 MGD458781:MGG458782 MPZ458781:MQC458782 MZV458781:MZY458782 NJR458781:NJU458782 NTN458781:NTQ458782 ODJ458781:ODM458782 ONF458781:ONI458782 OXB458781:OXE458782 PGX458781:PHA458782 PQT458781:PQW458782 QAP458781:QAS458782 QKL458781:QKO458782 QUH458781:QUK458782 RED458781:REG458782 RNZ458781:ROC458782 RXV458781:RXY458782 SHR458781:SHU458782 SRN458781:SRQ458782 TBJ458781:TBM458782 TLF458781:TLI458782 TVB458781:TVE458782 UEX458781:UFA458782 UOT458781:UOW458782 UYP458781:UYS458782 VIL458781:VIO458782 VSH458781:VSK458782 WCD458781:WCG458782 WLZ458781:WMC458782 WVV458781:WVY458782 N524317:Q524318 JJ524317:JM524318 TF524317:TI524318 ADB524317:ADE524318 AMX524317:ANA524318 AWT524317:AWW524318 BGP524317:BGS524318 BQL524317:BQO524318 CAH524317:CAK524318 CKD524317:CKG524318 CTZ524317:CUC524318 DDV524317:DDY524318 DNR524317:DNU524318 DXN524317:DXQ524318 EHJ524317:EHM524318 ERF524317:ERI524318 FBB524317:FBE524318 FKX524317:FLA524318 FUT524317:FUW524318 GEP524317:GES524318 GOL524317:GOO524318 GYH524317:GYK524318 HID524317:HIG524318 HRZ524317:HSC524318 IBV524317:IBY524318 ILR524317:ILU524318 IVN524317:IVQ524318 JFJ524317:JFM524318 JPF524317:JPI524318 JZB524317:JZE524318 KIX524317:KJA524318 KST524317:KSW524318 LCP524317:LCS524318 LML524317:LMO524318 LWH524317:LWK524318 MGD524317:MGG524318 MPZ524317:MQC524318 MZV524317:MZY524318 NJR524317:NJU524318 NTN524317:NTQ524318 ODJ524317:ODM524318 ONF524317:ONI524318 OXB524317:OXE524318 PGX524317:PHA524318 PQT524317:PQW524318 QAP524317:QAS524318 QKL524317:QKO524318 QUH524317:QUK524318 RED524317:REG524318 RNZ524317:ROC524318 RXV524317:RXY524318 SHR524317:SHU524318 SRN524317:SRQ524318 TBJ524317:TBM524318 TLF524317:TLI524318 TVB524317:TVE524318 UEX524317:UFA524318 UOT524317:UOW524318 UYP524317:UYS524318 VIL524317:VIO524318 VSH524317:VSK524318 WCD524317:WCG524318 WLZ524317:WMC524318 WVV524317:WVY524318 N589853:Q589854 JJ589853:JM589854 TF589853:TI589854 ADB589853:ADE589854 AMX589853:ANA589854 AWT589853:AWW589854 BGP589853:BGS589854 BQL589853:BQO589854 CAH589853:CAK589854 CKD589853:CKG589854 CTZ589853:CUC589854 DDV589853:DDY589854 DNR589853:DNU589854 DXN589853:DXQ589854 EHJ589853:EHM589854 ERF589853:ERI589854 FBB589853:FBE589854 FKX589853:FLA589854 FUT589853:FUW589854 GEP589853:GES589854 GOL589853:GOO589854 GYH589853:GYK589854 HID589853:HIG589854 HRZ589853:HSC589854 IBV589853:IBY589854 ILR589853:ILU589854 IVN589853:IVQ589854 JFJ589853:JFM589854 JPF589853:JPI589854 JZB589853:JZE589854 KIX589853:KJA589854 KST589853:KSW589854 LCP589853:LCS589854 LML589853:LMO589854 LWH589853:LWK589854 MGD589853:MGG589854 MPZ589853:MQC589854 MZV589853:MZY589854 NJR589853:NJU589854 NTN589853:NTQ589854 ODJ589853:ODM589854 ONF589853:ONI589854 OXB589853:OXE589854 PGX589853:PHA589854 PQT589853:PQW589854 QAP589853:QAS589854 QKL589853:QKO589854 QUH589853:QUK589854 RED589853:REG589854 RNZ589853:ROC589854 RXV589853:RXY589854 SHR589853:SHU589854 SRN589853:SRQ589854 TBJ589853:TBM589854 TLF589853:TLI589854 TVB589853:TVE589854 UEX589853:UFA589854 UOT589853:UOW589854 UYP589853:UYS589854 VIL589853:VIO589854 VSH589853:VSK589854 WCD589853:WCG589854 WLZ589853:WMC589854 WVV589853:WVY589854 N655389:Q655390 JJ655389:JM655390 TF655389:TI655390 ADB655389:ADE655390 AMX655389:ANA655390 AWT655389:AWW655390 BGP655389:BGS655390 BQL655389:BQO655390 CAH655389:CAK655390 CKD655389:CKG655390 CTZ655389:CUC655390 DDV655389:DDY655390 DNR655389:DNU655390 DXN655389:DXQ655390 EHJ655389:EHM655390 ERF655389:ERI655390 FBB655389:FBE655390 FKX655389:FLA655390 FUT655389:FUW655390 GEP655389:GES655390 GOL655389:GOO655390 GYH655389:GYK655390 HID655389:HIG655390 HRZ655389:HSC655390 IBV655389:IBY655390 ILR655389:ILU655390 IVN655389:IVQ655390 JFJ655389:JFM655390 JPF655389:JPI655390 JZB655389:JZE655390 KIX655389:KJA655390 KST655389:KSW655390 LCP655389:LCS655390 LML655389:LMO655390 LWH655389:LWK655390 MGD655389:MGG655390 MPZ655389:MQC655390 MZV655389:MZY655390 NJR655389:NJU655390 NTN655389:NTQ655390 ODJ655389:ODM655390 ONF655389:ONI655390 OXB655389:OXE655390 PGX655389:PHA655390 PQT655389:PQW655390 QAP655389:QAS655390 QKL655389:QKO655390 QUH655389:QUK655390 RED655389:REG655390 RNZ655389:ROC655390 RXV655389:RXY655390 SHR655389:SHU655390 SRN655389:SRQ655390 TBJ655389:TBM655390 TLF655389:TLI655390 TVB655389:TVE655390 UEX655389:UFA655390 UOT655389:UOW655390 UYP655389:UYS655390 VIL655389:VIO655390 VSH655389:VSK655390 WCD655389:WCG655390 WLZ655389:WMC655390 WVV655389:WVY655390 N720925:Q720926 JJ720925:JM720926 TF720925:TI720926 ADB720925:ADE720926 AMX720925:ANA720926 AWT720925:AWW720926 BGP720925:BGS720926 BQL720925:BQO720926 CAH720925:CAK720926 CKD720925:CKG720926 CTZ720925:CUC720926 DDV720925:DDY720926 DNR720925:DNU720926 DXN720925:DXQ720926 EHJ720925:EHM720926 ERF720925:ERI720926 FBB720925:FBE720926 FKX720925:FLA720926 FUT720925:FUW720926 GEP720925:GES720926 GOL720925:GOO720926 GYH720925:GYK720926 HID720925:HIG720926 HRZ720925:HSC720926 IBV720925:IBY720926 ILR720925:ILU720926 IVN720925:IVQ720926 JFJ720925:JFM720926 JPF720925:JPI720926 JZB720925:JZE720926 KIX720925:KJA720926 KST720925:KSW720926 LCP720925:LCS720926 LML720925:LMO720926 LWH720925:LWK720926 MGD720925:MGG720926 MPZ720925:MQC720926 MZV720925:MZY720926 NJR720925:NJU720926 NTN720925:NTQ720926 ODJ720925:ODM720926 ONF720925:ONI720926 OXB720925:OXE720926 PGX720925:PHA720926 PQT720925:PQW720926 QAP720925:QAS720926 QKL720925:QKO720926 QUH720925:QUK720926 RED720925:REG720926 RNZ720925:ROC720926 RXV720925:RXY720926 SHR720925:SHU720926 SRN720925:SRQ720926 TBJ720925:TBM720926 TLF720925:TLI720926 TVB720925:TVE720926 UEX720925:UFA720926 UOT720925:UOW720926 UYP720925:UYS720926 VIL720925:VIO720926 VSH720925:VSK720926 WCD720925:WCG720926 WLZ720925:WMC720926 WVV720925:WVY720926 N786461:Q786462 JJ786461:JM786462 TF786461:TI786462 ADB786461:ADE786462 AMX786461:ANA786462 AWT786461:AWW786462 BGP786461:BGS786462 BQL786461:BQO786462 CAH786461:CAK786462 CKD786461:CKG786462 CTZ786461:CUC786462 DDV786461:DDY786462 DNR786461:DNU786462 DXN786461:DXQ786462 EHJ786461:EHM786462 ERF786461:ERI786462 FBB786461:FBE786462 FKX786461:FLA786462 FUT786461:FUW786462 GEP786461:GES786462 GOL786461:GOO786462 GYH786461:GYK786462 HID786461:HIG786462 HRZ786461:HSC786462 IBV786461:IBY786462 ILR786461:ILU786462 IVN786461:IVQ786462 JFJ786461:JFM786462 JPF786461:JPI786462 JZB786461:JZE786462 KIX786461:KJA786462 KST786461:KSW786462 LCP786461:LCS786462 LML786461:LMO786462 LWH786461:LWK786462 MGD786461:MGG786462 MPZ786461:MQC786462 MZV786461:MZY786462 NJR786461:NJU786462 NTN786461:NTQ786462 ODJ786461:ODM786462 ONF786461:ONI786462 OXB786461:OXE786462 PGX786461:PHA786462 PQT786461:PQW786462 QAP786461:QAS786462 QKL786461:QKO786462 QUH786461:QUK786462 RED786461:REG786462 RNZ786461:ROC786462 RXV786461:RXY786462 SHR786461:SHU786462 SRN786461:SRQ786462 TBJ786461:TBM786462 TLF786461:TLI786462 TVB786461:TVE786462 UEX786461:UFA786462 UOT786461:UOW786462 UYP786461:UYS786462 VIL786461:VIO786462 VSH786461:VSK786462 WCD786461:WCG786462 WLZ786461:WMC786462 WVV786461:WVY786462 N851997:Q851998 JJ851997:JM851998 TF851997:TI851998 ADB851997:ADE851998 AMX851997:ANA851998 AWT851997:AWW851998 BGP851997:BGS851998 BQL851997:BQO851998 CAH851997:CAK851998 CKD851997:CKG851998 CTZ851997:CUC851998 DDV851997:DDY851998 DNR851997:DNU851998 DXN851997:DXQ851998 EHJ851997:EHM851998 ERF851997:ERI851998 FBB851997:FBE851998 FKX851997:FLA851998 FUT851997:FUW851998 GEP851997:GES851998 GOL851997:GOO851998 GYH851997:GYK851998 HID851997:HIG851998 HRZ851997:HSC851998 IBV851997:IBY851998 ILR851997:ILU851998 IVN851997:IVQ851998 JFJ851997:JFM851998 JPF851997:JPI851998 JZB851997:JZE851998 KIX851997:KJA851998 KST851997:KSW851998 LCP851997:LCS851998 LML851997:LMO851998 LWH851997:LWK851998 MGD851997:MGG851998 MPZ851997:MQC851998 MZV851997:MZY851998 NJR851997:NJU851998 NTN851997:NTQ851998 ODJ851997:ODM851998 ONF851997:ONI851998 OXB851997:OXE851998 PGX851997:PHA851998 PQT851997:PQW851998 QAP851997:QAS851998 QKL851997:QKO851998 QUH851997:QUK851998 RED851997:REG851998 RNZ851997:ROC851998 RXV851997:RXY851998 SHR851997:SHU851998 SRN851997:SRQ851998 TBJ851997:TBM851998 TLF851997:TLI851998 TVB851997:TVE851998 UEX851997:UFA851998 UOT851997:UOW851998 UYP851997:UYS851998 VIL851997:VIO851998 VSH851997:VSK851998 WCD851997:WCG851998 WLZ851997:WMC851998 WVV851997:WVY851998 N917533:Q917534 JJ917533:JM917534 TF917533:TI917534 ADB917533:ADE917534 AMX917533:ANA917534 AWT917533:AWW917534 BGP917533:BGS917534 BQL917533:BQO917534 CAH917533:CAK917534 CKD917533:CKG917534 CTZ917533:CUC917534 DDV917533:DDY917534 DNR917533:DNU917534 DXN917533:DXQ917534 EHJ917533:EHM917534 ERF917533:ERI917534 FBB917533:FBE917534 FKX917533:FLA917534 FUT917533:FUW917534 GEP917533:GES917534 GOL917533:GOO917534 GYH917533:GYK917534 HID917533:HIG917534 HRZ917533:HSC917534 IBV917533:IBY917534 ILR917533:ILU917534 IVN917533:IVQ917534 JFJ917533:JFM917534 JPF917533:JPI917534 JZB917533:JZE917534 KIX917533:KJA917534 KST917533:KSW917534 LCP917533:LCS917534 LML917533:LMO917534 LWH917533:LWK917534 MGD917533:MGG917534 MPZ917533:MQC917534 MZV917533:MZY917534 NJR917533:NJU917534 NTN917533:NTQ917534 ODJ917533:ODM917534 ONF917533:ONI917534 OXB917533:OXE917534 PGX917533:PHA917534 PQT917533:PQW917534 QAP917533:QAS917534 QKL917533:QKO917534 QUH917533:QUK917534 RED917533:REG917534 RNZ917533:ROC917534 RXV917533:RXY917534 SHR917533:SHU917534 SRN917533:SRQ917534 TBJ917533:TBM917534 TLF917533:TLI917534 TVB917533:TVE917534 UEX917533:UFA917534 UOT917533:UOW917534 UYP917533:UYS917534 VIL917533:VIO917534 VSH917533:VSK917534 WCD917533:WCG917534 WLZ917533:WMC917534 WVV917533:WVY917534 N983069:Q983070 JJ983069:JM983070 TF983069:TI983070 ADB983069:ADE983070 AMX983069:ANA983070 AWT983069:AWW983070 BGP983069:BGS983070 BQL983069:BQO983070 CAH983069:CAK983070 CKD983069:CKG983070 CTZ983069:CUC983070 DDV983069:DDY983070 DNR983069:DNU983070 DXN983069:DXQ983070 EHJ983069:EHM983070 ERF983069:ERI983070 FBB983069:FBE983070 FKX983069:FLA983070 FUT983069:FUW983070 GEP983069:GES983070 GOL983069:GOO983070 GYH983069:GYK983070 HID983069:HIG983070 HRZ983069:HSC983070 IBV983069:IBY983070 ILR983069:ILU983070 IVN983069:IVQ983070 JFJ983069:JFM983070 JPF983069:JPI983070 JZB983069:JZE983070 KIX983069:KJA983070 KST983069:KSW983070 LCP983069:LCS983070 LML983069:LMO983070 LWH983069:LWK983070 MGD983069:MGG983070 MPZ983069:MQC983070 MZV983069:MZY983070 NJR983069:NJU983070 NTN983069:NTQ983070 ODJ983069:ODM983070 ONF983069:ONI983070 OXB983069:OXE983070 PGX983069:PHA983070 PQT983069:PQW983070 QAP983069:QAS983070 QKL983069:QKO983070 QUH983069:QUK983070 RED983069:REG983070 RNZ983069:ROC983070 RXV983069:RXY983070 SHR983069:SHU983070 SRN983069:SRQ983070 TBJ983069:TBM983070 TLF983069:TLI983070 TVB983069:TVE983070 UEX983069:UFA983070 UOT983069:UOW983070 UYP983069:UYS983070 VIL983069:VIO983070 VSH983069:VSK983070 WCD983069:WCG983070 WLZ983069:WMC983070 WVV983069:WVY983070 R29:W31 JN29:JS31 TJ29:TO31 ADF29:ADK31 ANB29:ANG31 AWX29:AXC31 BGT29:BGY31 BQP29:BQU31 CAL29:CAQ31 CKH29:CKM31 CUD29:CUI31 DDZ29:DEE31 DNV29:DOA31 DXR29:DXW31 EHN29:EHS31 ERJ29:ERO31 FBF29:FBK31 FLB29:FLG31 FUX29:FVC31 GET29:GEY31 GOP29:GOU31 GYL29:GYQ31 HIH29:HIM31 HSD29:HSI31 IBZ29:ICE31 ILV29:IMA31 IVR29:IVW31 JFN29:JFS31 JPJ29:JPO31 JZF29:JZK31 KJB29:KJG31 KSX29:KTC31 LCT29:LCY31 LMP29:LMU31 LWL29:LWQ31 MGH29:MGM31 MQD29:MQI31 MZZ29:NAE31 NJV29:NKA31 NTR29:NTW31 ODN29:ODS31 ONJ29:ONO31 OXF29:OXK31 PHB29:PHG31 PQX29:PRC31 QAT29:QAY31 QKP29:QKU31 QUL29:QUQ31 REH29:REM31 ROD29:ROI31 RXZ29:RYE31 SHV29:SIA31 SRR29:SRW31 TBN29:TBS31 TLJ29:TLO31 TVF29:TVK31 UFB29:UFG31 UOX29:UPC31 UYT29:UYY31 VIP29:VIU31 VSL29:VSQ31 WCH29:WCM31 WMD29:WMI31 WVZ29:WWE31 R65565:W65567 JN65565:JS65567 TJ65565:TO65567 ADF65565:ADK65567 ANB65565:ANG65567 AWX65565:AXC65567 BGT65565:BGY65567 BQP65565:BQU65567 CAL65565:CAQ65567 CKH65565:CKM65567 CUD65565:CUI65567 DDZ65565:DEE65567 DNV65565:DOA65567 DXR65565:DXW65567 EHN65565:EHS65567 ERJ65565:ERO65567 FBF65565:FBK65567 FLB65565:FLG65567 FUX65565:FVC65567 GET65565:GEY65567 GOP65565:GOU65567 GYL65565:GYQ65567 HIH65565:HIM65567 HSD65565:HSI65567 IBZ65565:ICE65567 ILV65565:IMA65567 IVR65565:IVW65567 JFN65565:JFS65567 JPJ65565:JPO65567 JZF65565:JZK65567 KJB65565:KJG65567 KSX65565:KTC65567 LCT65565:LCY65567 LMP65565:LMU65567 LWL65565:LWQ65567 MGH65565:MGM65567 MQD65565:MQI65567 MZZ65565:NAE65567 NJV65565:NKA65567 NTR65565:NTW65567 ODN65565:ODS65567 ONJ65565:ONO65567 OXF65565:OXK65567 PHB65565:PHG65567 PQX65565:PRC65567 QAT65565:QAY65567 QKP65565:QKU65567 QUL65565:QUQ65567 REH65565:REM65567 ROD65565:ROI65567 RXZ65565:RYE65567 SHV65565:SIA65567 SRR65565:SRW65567 TBN65565:TBS65567 TLJ65565:TLO65567 TVF65565:TVK65567 UFB65565:UFG65567 UOX65565:UPC65567 UYT65565:UYY65567 VIP65565:VIU65567 VSL65565:VSQ65567 WCH65565:WCM65567 WMD65565:WMI65567 WVZ65565:WWE65567 R131101:W131103 JN131101:JS131103 TJ131101:TO131103 ADF131101:ADK131103 ANB131101:ANG131103 AWX131101:AXC131103 BGT131101:BGY131103 BQP131101:BQU131103 CAL131101:CAQ131103 CKH131101:CKM131103 CUD131101:CUI131103 DDZ131101:DEE131103 DNV131101:DOA131103 DXR131101:DXW131103 EHN131101:EHS131103 ERJ131101:ERO131103 FBF131101:FBK131103 FLB131101:FLG131103 FUX131101:FVC131103 GET131101:GEY131103 GOP131101:GOU131103 GYL131101:GYQ131103 HIH131101:HIM131103 HSD131101:HSI131103 IBZ131101:ICE131103 ILV131101:IMA131103 IVR131101:IVW131103 JFN131101:JFS131103 JPJ131101:JPO131103 JZF131101:JZK131103 KJB131101:KJG131103 KSX131101:KTC131103 LCT131101:LCY131103 LMP131101:LMU131103 LWL131101:LWQ131103 MGH131101:MGM131103 MQD131101:MQI131103 MZZ131101:NAE131103 NJV131101:NKA131103 NTR131101:NTW131103 ODN131101:ODS131103 ONJ131101:ONO131103 OXF131101:OXK131103 PHB131101:PHG131103 PQX131101:PRC131103 QAT131101:QAY131103 QKP131101:QKU131103 QUL131101:QUQ131103 REH131101:REM131103 ROD131101:ROI131103 RXZ131101:RYE131103 SHV131101:SIA131103 SRR131101:SRW131103 TBN131101:TBS131103 TLJ131101:TLO131103 TVF131101:TVK131103 UFB131101:UFG131103 UOX131101:UPC131103 UYT131101:UYY131103 VIP131101:VIU131103 VSL131101:VSQ131103 WCH131101:WCM131103 WMD131101:WMI131103 WVZ131101:WWE131103 R196637:W196639 JN196637:JS196639 TJ196637:TO196639 ADF196637:ADK196639 ANB196637:ANG196639 AWX196637:AXC196639 BGT196637:BGY196639 BQP196637:BQU196639 CAL196637:CAQ196639 CKH196637:CKM196639 CUD196637:CUI196639 DDZ196637:DEE196639 DNV196637:DOA196639 DXR196637:DXW196639 EHN196637:EHS196639 ERJ196637:ERO196639 FBF196637:FBK196639 FLB196637:FLG196639 FUX196637:FVC196639 GET196637:GEY196639 GOP196637:GOU196639 GYL196637:GYQ196639 HIH196637:HIM196639 HSD196637:HSI196639 IBZ196637:ICE196639 ILV196637:IMA196639 IVR196637:IVW196639 JFN196637:JFS196639 JPJ196637:JPO196639 JZF196637:JZK196639 KJB196637:KJG196639 KSX196637:KTC196639 LCT196637:LCY196639 LMP196637:LMU196639 LWL196637:LWQ196639 MGH196637:MGM196639 MQD196637:MQI196639 MZZ196637:NAE196639 NJV196637:NKA196639 NTR196637:NTW196639 ODN196637:ODS196639 ONJ196637:ONO196639 OXF196637:OXK196639 PHB196637:PHG196639 PQX196637:PRC196639 QAT196637:QAY196639 QKP196637:QKU196639 QUL196637:QUQ196639 REH196637:REM196639 ROD196637:ROI196639 RXZ196637:RYE196639 SHV196637:SIA196639 SRR196637:SRW196639 TBN196637:TBS196639 TLJ196637:TLO196639 TVF196637:TVK196639 UFB196637:UFG196639 UOX196637:UPC196639 UYT196637:UYY196639 VIP196637:VIU196639 VSL196637:VSQ196639 WCH196637:WCM196639 WMD196637:WMI196639 WVZ196637:WWE196639 R262173:W262175 JN262173:JS262175 TJ262173:TO262175 ADF262173:ADK262175 ANB262173:ANG262175 AWX262173:AXC262175 BGT262173:BGY262175 BQP262173:BQU262175 CAL262173:CAQ262175 CKH262173:CKM262175 CUD262173:CUI262175 DDZ262173:DEE262175 DNV262173:DOA262175 DXR262173:DXW262175 EHN262173:EHS262175 ERJ262173:ERO262175 FBF262173:FBK262175 FLB262173:FLG262175 FUX262173:FVC262175 GET262173:GEY262175 GOP262173:GOU262175 GYL262173:GYQ262175 HIH262173:HIM262175 HSD262173:HSI262175 IBZ262173:ICE262175 ILV262173:IMA262175 IVR262173:IVW262175 JFN262173:JFS262175 JPJ262173:JPO262175 JZF262173:JZK262175 KJB262173:KJG262175 KSX262173:KTC262175 LCT262173:LCY262175 LMP262173:LMU262175 LWL262173:LWQ262175 MGH262173:MGM262175 MQD262173:MQI262175 MZZ262173:NAE262175 NJV262173:NKA262175 NTR262173:NTW262175 ODN262173:ODS262175 ONJ262173:ONO262175 OXF262173:OXK262175 PHB262173:PHG262175 PQX262173:PRC262175 QAT262173:QAY262175 QKP262173:QKU262175 QUL262173:QUQ262175 REH262173:REM262175 ROD262173:ROI262175 RXZ262173:RYE262175 SHV262173:SIA262175 SRR262173:SRW262175 TBN262173:TBS262175 TLJ262173:TLO262175 TVF262173:TVK262175 UFB262173:UFG262175 UOX262173:UPC262175 UYT262173:UYY262175 VIP262173:VIU262175 VSL262173:VSQ262175 WCH262173:WCM262175 WMD262173:WMI262175 WVZ262173:WWE262175 R327709:W327711 JN327709:JS327711 TJ327709:TO327711 ADF327709:ADK327711 ANB327709:ANG327711 AWX327709:AXC327711 BGT327709:BGY327711 BQP327709:BQU327711 CAL327709:CAQ327711 CKH327709:CKM327711 CUD327709:CUI327711 DDZ327709:DEE327711 DNV327709:DOA327711 DXR327709:DXW327711 EHN327709:EHS327711 ERJ327709:ERO327711 FBF327709:FBK327711 FLB327709:FLG327711 FUX327709:FVC327711 GET327709:GEY327711 GOP327709:GOU327711 GYL327709:GYQ327711 HIH327709:HIM327711 HSD327709:HSI327711 IBZ327709:ICE327711 ILV327709:IMA327711 IVR327709:IVW327711 JFN327709:JFS327711 JPJ327709:JPO327711 JZF327709:JZK327711 KJB327709:KJG327711 KSX327709:KTC327711 LCT327709:LCY327711 LMP327709:LMU327711 LWL327709:LWQ327711 MGH327709:MGM327711 MQD327709:MQI327711 MZZ327709:NAE327711 NJV327709:NKA327711 NTR327709:NTW327711 ODN327709:ODS327711 ONJ327709:ONO327711 OXF327709:OXK327711 PHB327709:PHG327711 PQX327709:PRC327711 QAT327709:QAY327711 QKP327709:QKU327711 QUL327709:QUQ327711 REH327709:REM327711 ROD327709:ROI327711 RXZ327709:RYE327711 SHV327709:SIA327711 SRR327709:SRW327711 TBN327709:TBS327711 TLJ327709:TLO327711 TVF327709:TVK327711 UFB327709:UFG327711 UOX327709:UPC327711 UYT327709:UYY327711 VIP327709:VIU327711 VSL327709:VSQ327711 WCH327709:WCM327711 WMD327709:WMI327711 WVZ327709:WWE327711 R393245:W393247 JN393245:JS393247 TJ393245:TO393247 ADF393245:ADK393247 ANB393245:ANG393247 AWX393245:AXC393247 BGT393245:BGY393247 BQP393245:BQU393247 CAL393245:CAQ393247 CKH393245:CKM393247 CUD393245:CUI393247 DDZ393245:DEE393247 DNV393245:DOA393247 DXR393245:DXW393247 EHN393245:EHS393247 ERJ393245:ERO393247 FBF393245:FBK393247 FLB393245:FLG393247 FUX393245:FVC393247 GET393245:GEY393247 GOP393245:GOU393247 GYL393245:GYQ393247 HIH393245:HIM393247 HSD393245:HSI393247 IBZ393245:ICE393247 ILV393245:IMA393247 IVR393245:IVW393247 JFN393245:JFS393247 JPJ393245:JPO393247 JZF393245:JZK393247 KJB393245:KJG393247 KSX393245:KTC393247 LCT393245:LCY393247 LMP393245:LMU393247 LWL393245:LWQ393247 MGH393245:MGM393247 MQD393245:MQI393247 MZZ393245:NAE393247 NJV393245:NKA393247 NTR393245:NTW393247 ODN393245:ODS393247 ONJ393245:ONO393247 OXF393245:OXK393247 PHB393245:PHG393247 PQX393245:PRC393247 QAT393245:QAY393247 QKP393245:QKU393247 QUL393245:QUQ393247 REH393245:REM393247 ROD393245:ROI393247 RXZ393245:RYE393247 SHV393245:SIA393247 SRR393245:SRW393247 TBN393245:TBS393247 TLJ393245:TLO393247 TVF393245:TVK393247 UFB393245:UFG393247 UOX393245:UPC393247 UYT393245:UYY393247 VIP393245:VIU393247 VSL393245:VSQ393247 WCH393245:WCM393247 WMD393245:WMI393247 WVZ393245:WWE393247 R458781:W458783 JN458781:JS458783 TJ458781:TO458783 ADF458781:ADK458783 ANB458781:ANG458783 AWX458781:AXC458783 BGT458781:BGY458783 BQP458781:BQU458783 CAL458781:CAQ458783 CKH458781:CKM458783 CUD458781:CUI458783 DDZ458781:DEE458783 DNV458781:DOA458783 DXR458781:DXW458783 EHN458781:EHS458783 ERJ458781:ERO458783 FBF458781:FBK458783 FLB458781:FLG458783 FUX458781:FVC458783 GET458781:GEY458783 GOP458781:GOU458783 GYL458781:GYQ458783 HIH458781:HIM458783 HSD458781:HSI458783 IBZ458781:ICE458783 ILV458781:IMA458783 IVR458781:IVW458783 JFN458781:JFS458783 JPJ458781:JPO458783 JZF458781:JZK458783 KJB458781:KJG458783 KSX458781:KTC458783 LCT458781:LCY458783 LMP458781:LMU458783 LWL458781:LWQ458783 MGH458781:MGM458783 MQD458781:MQI458783 MZZ458781:NAE458783 NJV458781:NKA458783 NTR458781:NTW458783 ODN458781:ODS458783 ONJ458781:ONO458783 OXF458781:OXK458783 PHB458781:PHG458783 PQX458781:PRC458783 QAT458781:QAY458783 QKP458781:QKU458783 QUL458781:QUQ458783 REH458781:REM458783 ROD458781:ROI458783 RXZ458781:RYE458783 SHV458781:SIA458783 SRR458781:SRW458783 TBN458781:TBS458783 TLJ458781:TLO458783 TVF458781:TVK458783 UFB458781:UFG458783 UOX458781:UPC458783 UYT458781:UYY458783 VIP458781:VIU458783 VSL458781:VSQ458783 WCH458781:WCM458783 WMD458781:WMI458783 WVZ458781:WWE458783 R524317:W524319 JN524317:JS524319 TJ524317:TO524319 ADF524317:ADK524319 ANB524317:ANG524319 AWX524317:AXC524319 BGT524317:BGY524319 BQP524317:BQU524319 CAL524317:CAQ524319 CKH524317:CKM524319 CUD524317:CUI524319 DDZ524317:DEE524319 DNV524317:DOA524319 DXR524317:DXW524319 EHN524317:EHS524319 ERJ524317:ERO524319 FBF524317:FBK524319 FLB524317:FLG524319 FUX524317:FVC524319 GET524317:GEY524319 GOP524317:GOU524319 GYL524317:GYQ524319 HIH524317:HIM524319 HSD524317:HSI524319 IBZ524317:ICE524319 ILV524317:IMA524319 IVR524317:IVW524319 JFN524317:JFS524319 JPJ524317:JPO524319 JZF524317:JZK524319 KJB524317:KJG524319 KSX524317:KTC524319 LCT524317:LCY524319 LMP524317:LMU524319 LWL524317:LWQ524319 MGH524317:MGM524319 MQD524317:MQI524319 MZZ524317:NAE524319 NJV524317:NKA524319 NTR524317:NTW524319 ODN524317:ODS524319 ONJ524317:ONO524319 OXF524317:OXK524319 PHB524317:PHG524319 PQX524317:PRC524319 QAT524317:QAY524319 QKP524317:QKU524319 QUL524317:QUQ524319 REH524317:REM524319 ROD524317:ROI524319 RXZ524317:RYE524319 SHV524317:SIA524319 SRR524317:SRW524319 TBN524317:TBS524319 TLJ524317:TLO524319 TVF524317:TVK524319 UFB524317:UFG524319 UOX524317:UPC524319 UYT524317:UYY524319 VIP524317:VIU524319 VSL524317:VSQ524319 WCH524317:WCM524319 WMD524317:WMI524319 WVZ524317:WWE524319 R589853:W589855 JN589853:JS589855 TJ589853:TO589855 ADF589853:ADK589855 ANB589853:ANG589855 AWX589853:AXC589855 BGT589853:BGY589855 BQP589853:BQU589855 CAL589853:CAQ589855 CKH589853:CKM589855 CUD589853:CUI589855 DDZ589853:DEE589855 DNV589853:DOA589855 DXR589853:DXW589855 EHN589853:EHS589855 ERJ589853:ERO589855 FBF589853:FBK589855 FLB589853:FLG589855 FUX589853:FVC589855 GET589853:GEY589855 GOP589853:GOU589855 GYL589853:GYQ589855 HIH589853:HIM589855 HSD589853:HSI589855 IBZ589853:ICE589855 ILV589853:IMA589855 IVR589853:IVW589855 JFN589853:JFS589855 JPJ589853:JPO589855 JZF589853:JZK589855 KJB589853:KJG589855 KSX589853:KTC589855 LCT589853:LCY589855 LMP589853:LMU589855 LWL589853:LWQ589855 MGH589853:MGM589855 MQD589853:MQI589855 MZZ589853:NAE589855 NJV589853:NKA589855 NTR589853:NTW589855 ODN589853:ODS589855 ONJ589853:ONO589855 OXF589853:OXK589855 PHB589853:PHG589855 PQX589853:PRC589855 QAT589853:QAY589855 QKP589853:QKU589855 QUL589853:QUQ589855 REH589853:REM589855 ROD589853:ROI589855 RXZ589853:RYE589855 SHV589853:SIA589855 SRR589853:SRW589855 TBN589853:TBS589855 TLJ589853:TLO589855 TVF589853:TVK589855 UFB589853:UFG589855 UOX589853:UPC589855 UYT589853:UYY589855 VIP589853:VIU589855 VSL589853:VSQ589855 WCH589853:WCM589855 WMD589853:WMI589855 WVZ589853:WWE589855 R655389:W655391 JN655389:JS655391 TJ655389:TO655391 ADF655389:ADK655391 ANB655389:ANG655391 AWX655389:AXC655391 BGT655389:BGY655391 BQP655389:BQU655391 CAL655389:CAQ655391 CKH655389:CKM655391 CUD655389:CUI655391 DDZ655389:DEE655391 DNV655389:DOA655391 DXR655389:DXW655391 EHN655389:EHS655391 ERJ655389:ERO655391 FBF655389:FBK655391 FLB655389:FLG655391 FUX655389:FVC655391 GET655389:GEY655391 GOP655389:GOU655391 GYL655389:GYQ655391 HIH655389:HIM655391 HSD655389:HSI655391 IBZ655389:ICE655391 ILV655389:IMA655391 IVR655389:IVW655391 JFN655389:JFS655391 JPJ655389:JPO655391 JZF655389:JZK655391 KJB655389:KJG655391 KSX655389:KTC655391 LCT655389:LCY655391 LMP655389:LMU655391 LWL655389:LWQ655391 MGH655389:MGM655391 MQD655389:MQI655391 MZZ655389:NAE655391 NJV655389:NKA655391 NTR655389:NTW655391 ODN655389:ODS655391 ONJ655389:ONO655391 OXF655389:OXK655391 PHB655389:PHG655391 PQX655389:PRC655391 QAT655389:QAY655391 QKP655389:QKU655391 QUL655389:QUQ655391 REH655389:REM655391 ROD655389:ROI655391 RXZ655389:RYE655391 SHV655389:SIA655391 SRR655389:SRW655391 TBN655389:TBS655391 TLJ655389:TLO655391 TVF655389:TVK655391 UFB655389:UFG655391 UOX655389:UPC655391 UYT655389:UYY655391 VIP655389:VIU655391 VSL655389:VSQ655391 WCH655389:WCM655391 WMD655389:WMI655391 WVZ655389:WWE655391 R720925:W720927 JN720925:JS720927 TJ720925:TO720927 ADF720925:ADK720927 ANB720925:ANG720927 AWX720925:AXC720927 BGT720925:BGY720927 BQP720925:BQU720927 CAL720925:CAQ720927 CKH720925:CKM720927 CUD720925:CUI720927 DDZ720925:DEE720927 DNV720925:DOA720927 DXR720925:DXW720927 EHN720925:EHS720927 ERJ720925:ERO720927 FBF720925:FBK720927 FLB720925:FLG720927 FUX720925:FVC720927 GET720925:GEY720927 GOP720925:GOU720927 GYL720925:GYQ720927 HIH720925:HIM720927 HSD720925:HSI720927 IBZ720925:ICE720927 ILV720925:IMA720927 IVR720925:IVW720927 JFN720925:JFS720927 JPJ720925:JPO720927 JZF720925:JZK720927 KJB720925:KJG720927 KSX720925:KTC720927 LCT720925:LCY720927 LMP720925:LMU720927 LWL720925:LWQ720927 MGH720925:MGM720927 MQD720925:MQI720927 MZZ720925:NAE720927 NJV720925:NKA720927 NTR720925:NTW720927 ODN720925:ODS720927 ONJ720925:ONO720927 OXF720925:OXK720927 PHB720925:PHG720927 PQX720925:PRC720927 QAT720925:QAY720927 QKP720925:QKU720927 QUL720925:QUQ720927 REH720925:REM720927 ROD720925:ROI720927 RXZ720925:RYE720927 SHV720925:SIA720927 SRR720925:SRW720927 TBN720925:TBS720927 TLJ720925:TLO720927 TVF720925:TVK720927 UFB720925:UFG720927 UOX720925:UPC720927 UYT720925:UYY720927 VIP720925:VIU720927 VSL720925:VSQ720927 WCH720925:WCM720927 WMD720925:WMI720927 WVZ720925:WWE720927 R786461:W786463 JN786461:JS786463 TJ786461:TO786463 ADF786461:ADK786463 ANB786461:ANG786463 AWX786461:AXC786463 BGT786461:BGY786463 BQP786461:BQU786463 CAL786461:CAQ786463 CKH786461:CKM786463 CUD786461:CUI786463 DDZ786461:DEE786463 DNV786461:DOA786463 DXR786461:DXW786463 EHN786461:EHS786463 ERJ786461:ERO786463 FBF786461:FBK786463 FLB786461:FLG786463 FUX786461:FVC786463 GET786461:GEY786463 GOP786461:GOU786463 GYL786461:GYQ786463 HIH786461:HIM786463 HSD786461:HSI786463 IBZ786461:ICE786463 ILV786461:IMA786463 IVR786461:IVW786463 JFN786461:JFS786463 JPJ786461:JPO786463 JZF786461:JZK786463 KJB786461:KJG786463 KSX786461:KTC786463 LCT786461:LCY786463 LMP786461:LMU786463 LWL786461:LWQ786463 MGH786461:MGM786463 MQD786461:MQI786463 MZZ786461:NAE786463 NJV786461:NKA786463 NTR786461:NTW786463 ODN786461:ODS786463 ONJ786461:ONO786463 OXF786461:OXK786463 PHB786461:PHG786463 PQX786461:PRC786463 QAT786461:QAY786463 QKP786461:QKU786463 QUL786461:QUQ786463 REH786461:REM786463 ROD786461:ROI786463 RXZ786461:RYE786463 SHV786461:SIA786463 SRR786461:SRW786463 TBN786461:TBS786463 TLJ786461:TLO786463 TVF786461:TVK786463 UFB786461:UFG786463 UOX786461:UPC786463 UYT786461:UYY786463 VIP786461:VIU786463 VSL786461:VSQ786463 WCH786461:WCM786463 WMD786461:WMI786463 WVZ786461:WWE786463 R851997:W851999 JN851997:JS851999 TJ851997:TO851999 ADF851997:ADK851999 ANB851997:ANG851999 AWX851997:AXC851999 BGT851997:BGY851999 BQP851997:BQU851999 CAL851997:CAQ851999 CKH851997:CKM851999 CUD851997:CUI851999 DDZ851997:DEE851999 DNV851997:DOA851999 DXR851997:DXW851999 EHN851997:EHS851999 ERJ851997:ERO851999 FBF851997:FBK851999 FLB851997:FLG851999 FUX851997:FVC851999 GET851997:GEY851999 GOP851997:GOU851999 GYL851997:GYQ851999 HIH851997:HIM851999 HSD851997:HSI851999 IBZ851997:ICE851999 ILV851997:IMA851999 IVR851997:IVW851999 JFN851997:JFS851999 JPJ851997:JPO851999 JZF851997:JZK851999 KJB851997:KJG851999 KSX851997:KTC851999 LCT851997:LCY851999 LMP851997:LMU851999 LWL851997:LWQ851999 MGH851997:MGM851999 MQD851997:MQI851999 MZZ851997:NAE851999 NJV851997:NKA851999 NTR851997:NTW851999 ODN851997:ODS851999 ONJ851997:ONO851999 OXF851997:OXK851999 PHB851997:PHG851999 PQX851997:PRC851999 QAT851997:QAY851999 QKP851997:QKU851999 QUL851997:QUQ851999 REH851997:REM851999 ROD851997:ROI851999 RXZ851997:RYE851999 SHV851997:SIA851999 SRR851997:SRW851999 TBN851997:TBS851999 TLJ851997:TLO851999 TVF851997:TVK851999 UFB851997:UFG851999 UOX851997:UPC851999 UYT851997:UYY851999 VIP851997:VIU851999 VSL851997:VSQ851999 WCH851997:WCM851999 WMD851997:WMI851999 WVZ851997:WWE851999 R917533:W917535 JN917533:JS917535 TJ917533:TO917535 ADF917533:ADK917535 ANB917533:ANG917535 AWX917533:AXC917535 BGT917533:BGY917535 BQP917533:BQU917535 CAL917533:CAQ917535 CKH917533:CKM917535 CUD917533:CUI917535 DDZ917533:DEE917535 DNV917533:DOA917535 DXR917533:DXW917535 EHN917533:EHS917535 ERJ917533:ERO917535 FBF917533:FBK917535 FLB917533:FLG917535 FUX917533:FVC917535 GET917533:GEY917535 GOP917533:GOU917535 GYL917533:GYQ917535 HIH917533:HIM917535 HSD917533:HSI917535 IBZ917533:ICE917535 ILV917533:IMA917535 IVR917533:IVW917535 JFN917533:JFS917535 JPJ917533:JPO917535 JZF917533:JZK917535 KJB917533:KJG917535 KSX917533:KTC917535 LCT917533:LCY917535 LMP917533:LMU917535 LWL917533:LWQ917535 MGH917533:MGM917535 MQD917533:MQI917535 MZZ917533:NAE917535 NJV917533:NKA917535 NTR917533:NTW917535 ODN917533:ODS917535 ONJ917533:ONO917535 OXF917533:OXK917535 PHB917533:PHG917535 PQX917533:PRC917535 QAT917533:QAY917535 QKP917533:QKU917535 QUL917533:QUQ917535 REH917533:REM917535 ROD917533:ROI917535 RXZ917533:RYE917535 SHV917533:SIA917535 SRR917533:SRW917535 TBN917533:TBS917535 TLJ917533:TLO917535 TVF917533:TVK917535 UFB917533:UFG917535 UOX917533:UPC917535 UYT917533:UYY917535 VIP917533:VIU917535 VSL917533:VSQ917535 WCH917533:WCM917535 WMD917533:WMI917535 WVZ917533:WWE917535 R983069:W983071 JN983069:JS983071 TJ983069:TO983071 ADF983069:ADK983071 ANB983069:ANG983071 AWX983069:AXC983071 BGT983069:BGY983071 BQP983069:BQU983071 CAL983069:CAQ983071 CKH983069:CKM983071 CUD983069:CUI983071 DDZ983069:DEE983071 DNV983069:DOA983071 DXR983069:DXW983071 EHN983069:EHS983071 ERJ983069:ERO983071 FBF983069:FBK983071 FLB983069:FLG983071 FUX983069:FVC983071 GET983069:GEY983071 GOP983069:GOU983071 GYL983069:GYQ983071 HIH983069:HIM983071 HSD983069:HSI983071 IBZ983069:ICE983071 ILV983069:IMA983071 IVR983069:IVW983071 JFN983069:JFS983071 JPJ983069:JPO983071 JZF983069:JZK983071 KJB983069:KJG983071 KSX983069:KTC983071 LCT983069:LCY983071 LMP983069:LMU983071 LWL983069:LWQ983071 MGH983069:MGM983071 MQD983069:MQI983071 MZZ983069:NAE983071 NJV983069:NKA983071 NTR983069:NTW983071 ODN983069:ODS983071 ONJ983069:ONO983071 OXF983069:OXK983071 PHB983069:PHG983071 PQX983069:PRC983071 QAT983069:QAY983071 QKP983069:QKU983071 QUL983069:QUQ983071 REH983069:REM983071 ROD983069:ROI983071 RXZ983069:RYE983071 SHV983069:SIA983071 SRR983069:SRW983071 TBN983069:TBS983071 TLJ983069:TLO983071 TVF983069:TVK983071 UFB983069:UFG983071 UOX983069:UPC983071 UYT983069:UYY983071 VIP983069:VIU983071 VSL983069:VSQ983071 WCH983069:WCM983071 WMD983069:WMI983071 WVZ983069:WWE983071 C5:I27 IY5:JE27 SU5:TA27 ACQ5:ACW27 AMM5:AMS27 AWI5:AWO27 BGE5:BGK27 BQA5:BQG27 BZW5:CAC27 CJS5:CJY27 CTO5:CTU27 DDK5:DDQ27 DNG5:DNM27 DXC5:DXI27 EGY5:EHE27 EQU5:ERA27 FAQ5:FAW27 FKM5:FKS27 FUI5:FUO27 GEE5:GEK27 GOA5:GOG27 GXW5:GYC27 HHS5:HHY27 HRO5:HRU27 IBK5:IBQ27 ILG5:ILM27 IVC5:IVI27 JEY5:JFE27 JOU5:JPA27 JYQ5:JYW27 KIM5:KIS27 KSI5:KSO27 LCE5:LCK27 LMA5:LMG27 LVW5:LWC27 MFS5:MFY27 MPO5:MPU27 MZK5:MZQ27 NJG5:NJM27 NTC5:NTI27 OCY5:ODE27 OMU5:ONA27 OWQ5:OWW27 PGM5:PGS27 PQI5:PQO27 QAE5:QAK27 QKA5:QKG27 QTW5:QUC27 RDS5:RDY27 RNO5:RNU27 RXK5:RXQ27 SHG5:SHM27 SRC5:SRI27 TAY5:TBE27 TKU5:TLA27 TUQ5:TUW27 UEM5:UES27 UOI5:UOO27 UYE5:UYK27 VIA5:VIG27 VRW5:VSC27 WBS5:WBY27 WLO5:WLU27 WVK5:WVQ27 C65541:I65563 IY65541:JE65563 SU65541:TA65563 ACQ65541:ACW65563 AMM65541:AMS65563 AWI65541:AWO65563 BGE65541:BGK65563 BQA65541:BQG65563 BZW65541:CAC65563 CJS65541:CJY65563 CTO65541:CTU65563 DDK65541:DDQ65563 DNG65541:DNM65563 DXC65541:DXI65563 EGY65541:EHE65563 EQU65541:ERA65563 FAQ65541:FAW65563 FKM65541:FKS65563 FUI65541:FUO65563 GEE65541:GEK65563 GOA65541:GOG65563 GXW65541:GYC65563 HHS65541:HHY65563 HRO65541:HRU65563 IBK65541:IBQ65563 ILG65541:ILM65563 IVC65541:IVI65563 JEY65541:JFE65563 JOU65541:JPA65563 JYQ65541:JYW65563 KIM65541:KIS65563 KSI65541:KSO65563 LCE65541:LCK65563 LMA65541:LMG65563 LVW65541:LWC65563 MFS65541:MFY65563 MPO65541:MPU65563 MZK65541:MZQ65563 NJG65541:NJM65563 NTC65541:NTI65563 OCY65541:ODE65563 OMU65541:ONA65563 OWQ65541:OWW65563 PGM65541:PGS65563 PQI65541:PQO65563 QAE65541:QAK65563 QKA65541:QKG65563 QTW65541:QUC65563 RDS65541:RDY65563 RNO65541:RNU65563 RXK65541:RXQ65563 SHG65541:SHM65563 SRC65541:SRI65563 TAY65541:TBE65563 TKU65541:TLA65563 TUQ65541:TUW65563 UEM65541:UES65563 UOI65541:UOO65563 UYE65541:UYK65563 VIA65541:VIG65563 VRW65541:VSC65563 WBS65541:WBY65563 WLO65541:WLU65563 WVK65541:WVQ65563 C131077:I131099 IY131077:JE131099 SU131077:TA131099 ACQ131077:ACW131099 AMM131077:AMS131099 AWI131077:AWO131099 BGE131077:BGK131099 BQA131077:BQG131099 BZW131077:CAC131099 CJS131077:CJY131099 CTO131077:CTU131099 DDK131077:DDQ131099 DNG131077:DNM131099 DXC131077:DXI131099 EGY131077:EHE131099 EQU131077:ERA131099 FAQ131077:FAW131099 FKM131077:FKS131099 FUI131077:FUO131099 GEE131077:GEK131099 GOA131077:GOG131099 GXW131077:GYC131099 HHS131077:HHY131099 HRO131077:HRU131099 IBK131077:IBQ131099 ILG131077:ILM131099 IVC131077:IVI131099 JEY131077:JFE131099 JOU131077:JPA131099 JYQ131077:JYW131099 KIM131077:KIS131099 KSI131077:KSO131099 LCE131077:LCK131099 LMA131077:LMG131099 LVW131077:LWC131099 MFS131077:MFY131099 MPO131077:MPU131099 MZK131077:MZQ131099 NJG131077:NJM131099 NTC131077:NTI131099 OCY131077:ODE131099 OMU131077:ONA131099 OWQ131077:OWW131099 PGM131077:PGS131099 PQI131077:PQO131099 QAE131077:QAK131099 QKA131077:QKG131099 QTW131077:QUC131099 RDS131077:RDY131099 RNO131077:RNU131099 RXK131077:RXQ131099 SHG131077:SHM131099 SRC131077:SRI131099 TAY131077:TBE131099 TKU131077:TLA131099 TUQ131077:TUW131099 UEM131077:UES131099 UOI131077:UOO131099 UYE131077:UYK131099 VIA131077:VIG131099 VRW131077:VSC131099 WBS131077:WBY131099 WLO131077:WLU131099 WVK131077:WVQ131099 C196613:I196635 IY196613:JE196635 SU196613:TA196635 ACQ196613:ACW196635 AMM196613:AMS196635 AWI196613:AWO196635 BGE196613:BGK196635 BQA196613:BQG196635 BZW196613:CAC196635 CJS196613:CJY196635 CTO196613:CTU196635 DDK196613:DDQ196635 DNG196613:DNM196635 DXC196613:DXI196635 EGY196613:EHE196635 EQU196613:ERA196635 FAQ196613:FAW196635 FKM196613:FKS196635 FUI196613:FUO196635 GEE196613:GEK196635 GOA196613:GOG196635 GXW196613:GYC196635 HHS196613:HHY196635 HRO196613:HRU196635 IBK196613:IBQ196635 ILG196613:ILM196635 IVC196613:IVI196635 JEY196613:JFE196635 JOU196613:JPA196635 JYQ196613:JYW196635 KIM196613:KIS196635 KSI196613:KSO196635 LCE196613:LCK196635 LMA196613:LMG196635 LVW196613:LWC196635 MFS196613:MFY196635 MPO196613:MPU196635 MZK196613:MZQ196635 NJG196613:NJM196635 NTC196613:NTI196635 OCY196613:ODE196635 OMU196613:ONA196635 OWQ196613:OWW196635 PGM196613:PGS196635 PQI196613:PQO196635 QAE196613:QAK196635 QKA196613:QKG196635 QTW196613:QUC196635 RDS196613:RDY196635 RNO196613:RNU196635 RXK196613:RXQ196635 SHG196613:SHM196635 SRC196613:SRI196635 TAY196613:TBE196635 TKU196613:TLA196635 TUQ196613:TUW196635 UEM196613:UES196635 UOI196613:UOO196635 UYE196613:UYK196635 VIA196613:VIG196635 VRW196613:VSC196635 WBS196613:WBY196635 WLO196613:WLU196635 WVK196613:WVQ196635 C262149:I262171 IY262149:JE262171 SU262149:TA262171 ACQ262149:ACW262171 AMM262149:AMS262171 AWI262149:AWO262171 BGE262149:BGK262171 BQA262149:BQG262171 BZW262149:CAC262171 CJS262149:CJY262171 CTO262149:CTU262171 DDK262149:DDQ262171 DNG262149:DNM262171 DXC262149:DXI262171 EGY262149:EHE262171 EQU262149:ERA262171 FAQ262149:FAW262171 FKM262149:FKS262171 FUI262149:FUO262171 GEE262149:GEK262171 GOA262149:GOG262171 GXW262149:GYC262171 HHS262149:HHY262171 HRO262149:HRU262171 IBK262149:IBQ262171 ILG262149:ILM262171 IVC262149:IVI262171 JEY262149:JFE262171 JOU262149:JPA262171 JYQ262149:JYW262171 KIM262149:KIS262171 KSI262149:KSO262171 LCE262149:LCK262171 LMA262149:LMG262171 LVW262149:LWC262171 MFS262149:MFY262171 MPO262149:MPU262171 MZK262149:MZQ262171 NJG262149:NJM262171 NTC262149:NTI262171 OCY262149:ODE262171 OMU262149:ONA262171 OWQ262149:OWW262171 PGM262149:PGS262171 PQI262149:PQO262171 QAE262149:QAK262171 QKA262149:QKG262171 QTW262149:QUC262171 RDS262149:RDY262171 RNO262149:RNU262171 RXK262149:RXQ262171 SHG262149:SHM262171 SRC262149:SRI262171 TAY262149:TBE262171 TKU262149:TLA262171 TUQ262149:TUW262171 UEM262149:UES262171 UOI262149:UOO262171 UYE262149:UYK262171 VIA262149:VIG262171 VRW262149:VSC262171 WBS262149:WBY262171 WLO262149:WLU262171 WVK262149:WVQ262171 C327685:I327707 IY327685:JE327707 SU327685:TA327707 ACQ327685:ACW327707 AMM327685:AMS327707 AWI327685:AWO327707 BGE327685:BGK327707 BQA327685:BQG327707 BZW327685:CAC327707 CJS327685:CJY327707 CTO327685:CTU327707 DDK327685:DDQ327707 DNG327685:DNM327707 DXC327685:DXI327707 EGY327685:EHE327707 EQU327685:ERA327707 FAQ327685:FAW327707 FKM327685:FKS327707 FUI327685:FUO327707 GEE327685:GEK327707 GOA327685:GOG327707 GXW327685:GYC327707 HHS327685:HHY327707 HRO327685:HRU327707 IBK327685:IBQ327707 ILG327685:ILM327707 IVC327685:IVI327707 JEY327685:JFE327707 JOU327685:JPA327707 JYQ327685:JYW327707 KIM327685:KIS327707 KSI327685:KSO327707 LCE327685:LCK327707 LMA327685:LMG327707 LVW327685:LWC327707 MFS327685:MFY327707 MPO327685:MPU327707 MZK327685:MZQ327707 NJG327685:NJM327707 NTC327685:NTI327707 OCY327685:ODE327707 OMU327685:ONA327707 OWQ327685:OWW327707 PGM327685:PGS327707 PQI327685:PQO327707 QAE327685:QAK327707 QKA327685:QKG327707 QTW327685:QUC327707 RDS327685:RDY327707 RNO327685:RNU327707 RXK327685:RXQ327707 SHG327685:SHM327707 SRC327685:SRI327707 TAY327685:TBE327707 TKU327685:TLA327707 TUQ327685:TUW327707 UEM327685:UES327707 UOI327685:UOO327707 UYE327685:UYK327707 VIA327685:VIG327707 VRW327685:VSC327707 WBS327685:WBY327707 WLO327685:WLU327707 WVK327685:WVQ327707 C393221:I393243 IY393221:JE393243 SU393221:TA393243 ACQ393221:ACW393243 AMM393221:AMS393243 AWI393221:AWO393243 BGE393221:BGK393243 BQA393221:BQG393243 BZW393221:CAC393243 CJS393221:CJY393243 CTO393221:CTU393243 DDK393221:DDQ393243 DNG393221:DNM393243 DXC393221:DXI393243 EGY393221:EHE393243 EQU393221:ERA393243 FAQ393221:FAW393243 FKM393221:FKS393243 FUI393221:FUO393243 GEE393221:GEK393243 GOA393221:GOG393243 GXW393221:GYC393243 HHS393221:HHY393243 HRO393221:HRU393243 IBK393221:IBQ393243 ILG393221:ILM393243 IVC393221:IVI393243 JEY393221:JFE393243 JOU393221:JPA393243 JYQ393221:JYW393243 KIM393221:KIS393243 KSI393221:KSO393243 LCE393221:LCK393243 LMA393221:LMG393243 LVW393221:LWC393243 MFS393221:MFY393243 MPO393221:MPU393243 MZK393221:MZQ393243 NJG393221:NJM393243 NTC393221:NTI393243 OCY393221:ODE393243 OMU393221:ONA393243 OWQ393221:OWW393243 PGM393221:PGS393243 PQI393221:PQO393243 QAE393221:QAK393243 QKA393221:QKG393243 QTW393221:QUC393243 RDS393221:RDY393243 RNO393221:RNU393243 RXK393221:RXQ393243 SHG393221:SHM393243 SRC393221:SRI393243 TAY393221:TBE393243 TKU393221:TLA393243 TUQ393221:TUW393243 UEM393221:UES393243 UOI393221:UOO393243 UYE393221:UYK393243 VIA393221:VIG393243 VRW393221:VSC393243 WBS393221:WBY393243 WLO393221:WLU393243 WVK393221:WVQ393243 C458757:I458779 IY458757:JE458779 SU458757:TA458779 ACQ458757:ACW458779 AMM458757:AMS458779 AWI458757:AWO458779 BGE458757:BGK458779 BQA458757:BQG458779 BZW458757:CAC458779 CJS458757:CJY458779 CTO458757:CTU458779 DDK458757:DDQ458779 DNG458757:DNM458779 DXC458757:DXI458779 EGY458757:EHE458779 EQU458757:ERA458779 FAQ458757:FAW458779 FKM458757:FKS458779 FUI458757:FUO458779 GEE458757:GEK458779 GOA458757:GOG458779 GXW458757:GYC458779 HHS458757:HHY458779 HRO458757:HRU458779 IBK458757:IBQ458779 ILG458757:ILM458779 IVC458757:IVI458779 JEY458757:JFE458779 JOU458757:JPA458779 JYQ458757:JYW458779 KIM458757:KIS458779 KSI458757:KSO458779 LCE458757:LCK458779 LMA458757:LMG458779 LVW458757:LWC458779 MFS458757:MFY458779 MPO458757:MPU458779 MZK458757:MZQ458779 NJG458757:NJM458779 NTC458757:NTI458779 OCY458757:ODE458779 OMU458757:ONA458779 OWQ458757:OWW458779 PGM458757:PGS458779 PQI458757:PQO458779 QAE458757:QAK458779 QKA458757:QKG458779 QTW458757:QUC458779 RDS458757:RDY458779 RNO458757:RNU458779 RXK458757:RXQ458779 SHG458757:SHM458779 SRC458757:SRI458779 TAY458757:TBE458779 TKU458757:TLA458779 TUQ458757:TUW458779 UEM458757:UES458779 UOI458757:UOO458779 UYE458757:UYK458779 VIA458757:VIG458779 VRW458757:VSC458779 WBS458757:WBY458779 WLO458757:WLU458779 WVK458757:WVQ458779 C524293:I524315 IY524293:JE524315 SU524293:TA524315 ACQ524293:ACW524315 AMM524293:AMS524315 AWI524293:AWO524315 BGE524293:BGK524315 BQA524293:BQG524315 BZW524293:CAC524315 CJS524293:CJY524315 CTO524293:CTU524315 DDK524293:DDQ524315 DNG524293:DNM524315 DXC524293:DXI524315 EGY524293:EHE524315 EQU524293:ERA524315 FAQ524293:FAW524315 FKM524293:FKS524315 FUI524293:FUO524315 GEE524293:GEK524315 GOA524293:GOG524315 GXW524293:GYC524315 HHS524293:HHY524315 HRO524293:HRU524315 IBK524293:IBQ524315 ILG524293:ILM524315 IVC524293:IVI524315 JEY524293:JFE524315 JOU524293:JPA524315 JYQ524293:JYW524315 KIM524293:KIS524315 KSI524293:KSO524315 LCE524293:LCK524315 LMA524293:LMG524315 LVW524293:LWC524315 MFS524293:MFY524315 MPO524293:MPU524315 MZK524293:MZQ524315 NJG524293:NJM524315 NTC524293:NTI524315 OCY524293:ODE524315 OMU524293:ONA524315 OWQ524293:OWW524315 PGM524293:PGS524315 PQI524293:PQO524315 QAE524293:QAK524315 QKA524293:QKG524315 QTW524293:QUC524315 RDS524293:RDY524315 RNO524293:RNU524315 RXK524293:RXQ524315 SHG524293:SHM524315 SRC524293:SRI524315 TAY524293:TBE524315 TKU524293:TLA524315 TUQ524293:TUW524315 UEM524293:UES524315 UOI524293:UOO524315 UYE524293:UYK524315 VIA524293:VIG524315 VRW524293:VSC524315 WBS524293:WBY524315 WLO524293:WLU524315 WVK524293:WVQ524315 C589829:I589851 IY589829:JE589851 SU589829:TA589851 ACQ589829:ACW589851 AMM589829:AMS589851 AWI589829:AWO589851 BGE589829:BGK589851 BQA589829:BQG589851 BZW589829:CAC589851 CJS589829:CJY589851 CTO589829:CTU589851 DDK589829:DDQ589851 DNG589829:DNM589851 DXC589829:DXI589851 EGY589829:EHE589851 EQU589829:ERA589851 FAQ589829:FAW589851 FKM589829:FKS589851 FUI589829:FUO589851 GEE589829:GEK589851 GOA589829:GOG589851 GXW589829:GYC589851 HHS589829:HHY589851 HRO589829:HRU589851 IBK589829:IBQ589851 ILG589829:ILM589851 IVC589829:IVI589851 JEY589829:JFE589851 JOU589829:JPA589851 JYQ589829:JYW589851 KIM589829:KIS589851 KSI589829:KSO589851 LCE589829:LCK589851 LMA589829:LMG589851 LVW589829:LWC589851 MFS589829:MFY589851 MPO589829:MPU589851 MZK589829:MZQ589851 NJG589829:NJM589851 NTC589829:NTI589851 OCY589829:ODE589851 OMU589829:ONA589851 OWQ589829:OWW589851 PGM589829:PGS589851 PQI589829:PQO589851 QAE589829:QAK589851 QKA589829:QKG589851 QTW589829:QUC589851 RDS589829:RDY589851 RNO589829:RNU589851 RXK589829:RXQ589851 SHG589829:SHM589851 SRC589829:SRI589851 TAY589829:TBE589851 TKU589829:TLA589851 TUQ589829:TUW589851 UEM589829:UES589851 UOI589829:UOO589851 UYE589829:UYK589851 VIA589829:VIG589851 VRW589829:VSC589851 WBS589829:WBY589851 WLO589829:WLU589851 WVK589829:WVQ589851 C655365:I655387 IY655365:JE655387 SU655365:TA655387 ACQ655365:ACW655387 AMM655365:AMS655387 AWI655365:AWO655387 BGE655365:BGK655387 BQA655365:BQG655387 BZW655365:CAC655387 CJS655365:CJY655387 CTO655365:CTU655387 DDK655365:DDQ655387 DNG655365:DNM655387 DXC655365:DXI655387 EGY655365:EHE655387 EQU655365:ERA655387 FAQ655365:FAW655387 FKM655365:FKS655387 FUI655365:FUO655387 GEE655365:GEK655387 GOA655365:GOG655387 GXW655365:GYC655387 HHS655365:HHY655387 HRO655365:HRU655387 IBK655365:IBQ655387 ILG655365:ILM655387 IVC655365:IVI655387 JEY655365:JFE655387 JOU655365:JPA655387 JYQ655365:JYW655387 KIM655365:KIS655387 KSI655365:KSO655387 LCE655365:LCK655387 LMA655365:LMG655387 LVW655365:LWC655387 MFS655365:MFY655387 MPO655365:MPU655387 MZK655365:MZQ655387 NJG655365:NJM655387 NTC655365:NTI655387 OCY655365:ODE655387 OMU655365:ONA655387 OWQ655365:OWW655387 PGM655365:PGS655387 PQI655365:PQO655387 QAE655365:QAK655387 QKA655365:QKG655387 QTW655365:QUC655387 RDS655365:RDY655387 RNO655365:RNU655387 RXK655365:RXQ655387 SHG655365:SHM655387 SRC655365:SRI655387 TAY655365:TBE655387 TKU655365:TLA655387 TUQ655365:TUW655387 UEM655365:UES655387 UOI655365:UOO655387 UYE655365:UYK655387 VIA655365:VIG655387 VRW655365:VSC655387 WBS655365:WBY655387 WLO655365:WLU655387 WVK655365:WVQ655387 C720901:I720923 IY720901:JE720923 SU720901:TA720923 ACQ720901:ACW720923 AMM720901:AMS720923 AWI720901:AWO720923 BGE720901:BGK720923 BQA720901:BQG720923 BZW720901:CAC720923 CJS720901:CJY720923 CTO720901:CTU720923 DDK720901:DDQ720923 DNG720901:DNM720923 DXC720901:DXI720923 EGY720901:EHE720923 EQU720901:ERA720923 FAQ720901:FAW720923 FKM720901:FKS720923 FUI720901:FUO720923 GEE720901:GEK720923 GOA720901:GOG720923 GXW720901:GYC720923 HHS720901:HHY720923 HRO720901:HRU720923 IBK720901:IBQ720923 ILG720901:ILM720923 IVC720901:IVI720923 JEY720901:JFE720923 JOU720901:JPA720923 JYQ720901:JYW720923 KIM720901:KIS720923 KSI720901:KSO720923 LCE720901:LCK720923 LMA720901:LMG720923 LVW720901:LWC720923 MFS720901:MFY720923 MPO720901:MPU720923 MZK720901:MZQ720923 NJG720901:NJM720923 NTC720901:NTI720923 OCY720901:ODE720923 OMU720901:ONA720923 OWQ720901:OWW720923 PGM720901:PGS720923 PQI720901:PQO720923 QAE720901:QAK720923 QKA720901:QKG720923 QTW720901:QUC720923 RDS720901:RDY720923 RNO720901:RNU720923 RXK720901:RXQ720923 SHG720901:SHM720923 SRC720901:SRI720923 TAY720901:TBE720923 TKU720901:TLA720923 TUQ720901:TUW720923 UEM720901:UES720923 UOI720901:UOO720923 UYE720901:UYK720923 VIA720901:VIG720923 VRW720901:VSC720923 WBS720901:WBY720923 WLO720901:WLU720923 WVK720901:WVQ720923 C786437:I786459 IY786437:JE786459 SU786437:TA786459 ACQ786437:ACW786459 AMM786437:AMS786459 AWI786437:AWO786459 BGE786437:BGK786459 BQA786437:BQG786459 BZW786437:CAC786459 CJS786437:CJY786459 CTO786437:CTU786459 DDK786437:DDQ786459 DNG786437:DNM786459 DXC786437:DXI786459 EGY786437:EHE786459 EQU786437:ERA786459 FAQ786437:FAW786459 FKM786437:FKS786459 FUI786437:FUO786459 GEE786437:GEK786459 GOA786437:GOG786459 GXW786437:GYC786459 HHS786437:HHY786459 HRO786437:HRU786459 IBK786437:IBQ786459 ILG786437:ILM786459 IVC786437:IVI786459 JEY786437:JFE786459 JOU786437:JPA786459 JYQ786437:JYW786459 KIM786437:KIS786459 KSI786437:KSO786459 LCE786437:LCK786459 LMA786437:LMG786459 LVW786437:LWC786459 MFS786437:MFY786459 MPO786437:MPU786459 MZK786437:MZQ786459 NJG786437:NJM786459 NTC786437:NTI786459 OCY786437:ODE786459 OMU786437:ONA786459 OWQ786437:OWW786459 PGM786437:PGS786459 PQI786437:PQO786459 QAE786437:QAK786459 QKA786437:QKG786459 QTW786437:QUC786459 RDS786437:RDY786459 RNO786437:RNU786459 RXK786437:RXQ786459 SHG786437:SHM786459 SRC786437:SRI786459 TAY786437:TBE786459 TKU786437:TLA786459 TUQ786437:TUW786459 UEM786437:UES786459 UOI786437:UOO786459 UYE786437:UYK786459 VIA786437:VIG786459 VRW786437:VSC786459 WBS786437:WBY786459 WLO786437:WLU786459 WVK786437:WVQ786459 C851973:I851995 IY851973:JE851995 SU851973:TA851995 ACQ851973:ACW851995 AMM851973:AMS851995 AWI851973:AWO851995 BGE851973:BGK851995 BQA851973:BQG851995 BZW851973:CAC851995 CJS851973:CJY851995 CTO851973:CTU851995 DDK851973:DDQ851995 DNG851973:DNM851995 DXC851973:DXI851995 EGY851973:EHE851995 EQU851973:ERA851995 FAQ851973:FAW851995 FKM851973:FKS851995 FUI851973:FUO851995 GEE851973:GEK851995 GOA851973:GOG851995 GXW851973:GYC851995 HHS851973:HHY851995 HRO851973:HRU851995 IBK851973:IBQ851995 ILG851973:ILM851995 IVC851973:IVI851995 JEY851973:JFE851995 JOU851973:JPA851995 JYQ851973:JYW851995 KIM851973:KIS851995 KSI851973:KSO851995 LCE851973:LCK851995 LMA851973:LMG851995 LVW851973:LWC851995 MFS851973:MFY851995 MPO851973:MPU851995 MZK851973:MZQ851995 NJG851973:NJM851995 NTC851973:NTI851995 OCY851973:ODE851995 OMU851973:ONA851995 OWQ851973:OWW851995 PGM851973:PGS851995 PQI851973:PQO851995 QAE851973:QAK851995 QKA851973:QKG851995 QTW851973:QUC851995 RDS851973:RDY851995 RNO851973:RNU851995 RXK851973:RXQ851995 SHG851973:SHM851995 SRC851973:SRI851995 TAY851973:TBE851995 TKU851973:TLA851995 TUQ851973:TUW851995 UEM851973:UES851995 UOI851973:UOO851995 UYE851973:UYK851995 VIA851973:VIG851995 VRW851973:VSC851995 WBS851973:WBY851995 WLO851973:WLU851995 WVK851973:WVQ851995 C917509:I917531 IY917509:JE917531 SU917509:TA917531 ACQ917509:ACW917531 AMM917509:AMS917531 AWI917509:AWO917531 BGE917509:BGK917531 BQA917509:BQG917531 BZW917509:CAC917531 CJS917509:CJY917531 CTO917509:CTU917531 DDK917509:DDQ917531 DNG917509:DNM917531 DXC917509:DXI917531 EGY917509:EHE917531 EQU917509:ERA917531 FAQ917509:FAW917531 FKM917509:FKS917531 FUI917509:FUO917531 GEE917509:GEK917531 GOA917509:GOG917531 GXW917509:GYC917531 HHS917509:HHY917531 HRO917509:HRU917531 IBK917509:IBQ917531 ILG917509:ILM917531 IVC917509:IVI917531 JEY917509:JFE917531 JOU917509:JPA917531 JYQ917509:JYW917531 KIM917509:KIS917531 KSI917509:KSO917531 LCE917509:LCK917531 LMA917509:LMG917531 LVW917509:LWC917531 MFS917509:MFY917531 MPO917509:MPU917531 MZK917509:MZQ917531 NJG917509:NJM917531 NTC917509:NTI917531 OCY917509:ODE917531 OMU917509:ONA917531 OWQ917509:OWW917531 PGM917509:PGS917531 PQI917509:PQO917531 QAE917509:QAK917531 QKA917509:QKG917531 QTW917509:QUC917531 RDS917509:RDY917531 RNO917509:RNU917531 RXK917509:RXQ917531 SHG917509:SHM917531 SRC917509:SRI917531 TAY917509:TBE917531 TKU917509:TLA917531 TUQ917509:TUW917531 UEM917509:UES917531 UOI917509:UOO917531 UYE917509:UYK917531 VIA917509:VIG917531 VRW917509:VSC917531 WBS917509:WBY917531 WLO917509:WLU917531 WVK917509:WVQ917531 C983045:I983067 IY983045:JE983067 SU983045:TA983067 ACQ983045:ACW983067 AMM983045:AMS983067 AWI983045:AWO983067 BGE983045:BGK983067 BQA983045:BQG983067 BZW983045:CAC983067 CJS983045:CJY983067 CTO983045:CTU983067 DDK983045:DDQ983067 DNG983045:DNM983067 DXC983045:DXI983067 EGY983045:EHE983067 EQU983045:ERA983067 FAQ983045:FAW983067 FKM983045:FKS983067 FUI983045:FUO983067 GEE983045:GEK983067 GOA983045:GOG983067 GXW983045:GYC983067 HHS983045:HHY983067 HRO983045:HRU983067 IBK983045:IBQ983067 ILG983045:ILM983067 IVC983045:IVI983067 JEY983045:JFE983067 JOU983045:JPA983067 JYQ983045:JYW983067 KIM983045:KIS983067 KSI983045:KSO983067 LCE983045:LCK983067 LMA983045:LMG983067 LVW983045:LWC983067 MFS983045:MFY983067 MPO983045:MPU983067 MZK983045:MZQ983067 NJG983045:NJM983067 NTC983045:NTI983067 OCY983045:ODE983067 OMU983045:ONA983067 OWQ983045:OWW983067 PGM983045:PGS983067 PQI983045:PQO983067 QAE983045:QAK983067 QKA983045:QKG983067 QTW983045:QUC983067 RDS983045:RDY983067 RNO983045:RNU983067 RXK983045:RXQ983067 SHG983045:SHM983067 SRC983045:SRI983067 TAY983045:TBE983067 TKU983045:TLA983067 TUQ983045:TUW983067 UEM983045:UES983067 UOI983045:UOO983067 UYE983045:UYK983067 VIA983045:VIG983067 VRW983045:VSC983067 WBS983045:WBY983067 WLO983045:WLU983067 WVK983045:WVQ983067 J5:X15 JF5:JT15 TB5:TP15 ACX5:ADL15 AMT5:ANH15 AWP5:AXD15 BGL5:BGZ15 BQH5:BQV15 CAD5:CAR15 CJZ5:CKN15 CTV5:CUJ15 DDR5:DEF15 DNN5:DOB15 DXJ5:DXX15 EHF5:EHT15 ERB5:ERP15 FAX5:FBL15 FKT5:FLH15 FUP5:FVD15 GEL5:GEZ15 GOH5:GOV15 GYD5:GYR15 HHZ5:HIN15 HRV5:HSJ15 IBR5:ICF15 ILN5:IMB15 IVJ5:IVX15 JFF5:JFT15 JPB5:JPP15 JYX5:JZL15 KIT5:KJH15 KSP5:KTD15 LCL5:LCZ15 LMH5:LMV15 LWD5:LWR15 MFZ5:MGN15 MPV5:MQJ15 MZR5:NAF15 NJN5:NKB15 NTJ5:NTX15 ODF5:ODT15 ONB5:ONP15 OWX5:OXL15 PGT5:PHH15 PQP5:PRD15 QAL5:QAZ15 QKH5:QKV15 QUD5:QUR15 RDZ5:REN15 RNV5:ROJ15 RXR5:RYF15 SHN5:SIB15 SRJ5:SRX15 TBF5:TBT15 TLB5:TLP15 TUX5:TVL15 UET5:UFH15 UOP5:UPD15 UYL5:UYZ15 VIH5:VIV15 VSD5:VSR15 WBZ5:WCN15 WLV5:WMJ15 WVR5:WWF15 J65541:X65551 JF65541:JT65551 TB65541:TP65551 ACX65541:ADL65551 AMT65541:ANH65551 AWP65541:AXD65551 BGL65541:BGZ65551 BQH65541:BQV65551 CAD65541:CAR65551 CJZ65541:CKN65551 CTV65541:CUJ65551 DDR65541:DEF65551 DNN65541:DOB65551 DXJ65541:DXX65551 EHF65541:EHT65551 ERB65541:ERP65551 FAX65541:FBL65551 FKT65541:FLH65551 FUP65541:FVD65551 GEL65541:GEZ65551 GOH65541:GOV65551 GYD65541:GYR65551 HHZ65541:HIN65551 HRV65541:HSJ65551 IBR65541:ICF65551 ILN65541:IMB65551 IVJ65541:IVX65551 JFF65541:JFT65551 JPB65541:JPP65551 JYX65541:JZL65551 KIT65541:KJH65551 KSP65541:KTD65551 LCL65541:LCZ65551 LMH65541:LMV65551 LWD65541:LWR65551 MFZ65541:MGN65551 MPV65541:MQJ65551 MZR65541:NAF65551 NJN65541:NKB65551 NTJ65541:NTX65551 ODF65541:ODT65551 ONB65541:ONP65551 OWX65541:OXL65551 PGT65541:PHH65551 PQP65541:PRD65551 QAL65541:QAZ65551 QKH65541:QKV65551 QUD65541:QUR65551 RDZ65541:REN65551 RNV65541:ROJ65551 RXR65541:RYF65551 SHN65541:SIB65551 SRJ65541:SRX65551 TBF65541:TBT65551 TLB65541:TLP65551 TUX65541:TVL65551 UET65541:UFH65551 UOP65541:UPD65551 UYL65541:UYZ65551 VIH65541:VIV65551 VSD65541:VSR65551 WBZ65541:WCN65551 WLV65541:WMJ65551 WVR65541:WWF65551 J131077:X131087 JF131077:JT131087 TB131077:TP131087 ACX131077:ADL131087 AMT131077:ANH131087 AWP131077:AXD131087 BGL131077:BGZ131087 BQH131077:BQV131087 CAD131077:CAR131087 CJZ131077:CKN131087 CTV131077:CUJ131087 DDR131077:DEF131087 DNN131077:DOB131087 DXJ131077:DXX131087 EHF131077:EHT131087 ERB131077:ERP131087 FAX131077:FBL131087 FKT131077:FLH131087 FUP131077:FVD131087 GEL131077:GEZ131087 GOH131077:GOV131087 GYD131077:GYR131087 HHZ131077:HIN131087 HRV131077:HSJ131087 IBR131077:ICF131087 ILN131077:IMB131087 IVJ131077:IVX131087 JFF131077:JFT131087 JPB131077:JPP131087 JYX131077:JZL131087 KIT131077:KJH131087 KSP131077:KTD131087 LCL131077:LCZ131087 LMH131077:LMV131087 LWD131077:LWR131087 MFZ131077:MGN131087 MPV131077:MQJ131087 MZR131077:NAF131087 NJN131077:NKB131087 NTJ131077:NTX131087 ODF131077:ODT131087 ONB131077:ONP131087 OWX131077:OXL131087 PGT131077:PHH131087 PQP131077:PRD131087 QAL131077:QAZ131087 QKH131077:QKV131087 QUD131077:QUR131087 RDZ131077:REN131087 RNV131077:ROJ131087 RXR131077:RYF131087 SHN131077:SIB131087 SRJ131077:SRX131087 TBF131077:TBT131087 TLB131077:TLP131087 TUX131077:TVL131087 UET131077:UFH131087 UOP131077:UPD131087 UYL131077:UYZ131087 VIH131077:VIV131087 VSD131077:VSR131087 WBZ131077:WCN131087 WLV131077:WMJ131087 WVR131077:WWF131087 J196613:X196623 JF196613:JT196623 TB196613:TP196623 ACX196613:ADL196623 AMT196613:ANH196623 AWP196613:AXD196623 BGL196613:BGZ196623 BQH196613:BQV196623 CAD196613:CAR196623 CJZ196613:CKN196623 CTV196613:CUJ196623 DDR196613:DEF196623 DNN196613:DOB196623 DXJ196613:DXX196623 EHF196613:EHT196623 ERB196613:ERP196623 FAX196613:FBL196623 FKT196613:FLH196623 FUP196613:FVD196623 GEL196613:GEZ196623 GOH196613:GOV196623 GYD196613:GYR196623 HHZ196613:HIN196623 HRV196613:HSJ196623 IBR196613:ICF196623 ILN196613:IMB196623 IVJ196613:IVX196623 JFF196613:JFT196623 JPB196613:JPP196623 JYX196613:JZL196623 KIT196613:KJH196623 KSP196613:KTD196623 LCL196613:LCZ196623 LMH196613:LMV196623 LWD196613:LWR196623 MFZ196613:MGN196623 MPV196613:MQJ196623 MZR196613:NAF196623 NJN196613:NKB196623 NTJ196613:NTX196623 ODF196613:ODT196623 ONB196613:ONP196623 OWX196613:OXL196623 PGT196613:PHH196623 PQP196613:PRD196623 QAL196613:QAZ196623 QKH196613:QKV196623 QUD196613:QUR196623 RDZ196613:REN196623 RNV196613:ROJ196623 RXR196613:RYF196623 SHN196613:SIB196623 SRJ196613:SRX196623 TBF196613:TBT196623 TLB196613:TLP196623 TUX196613:TVL196623 UET196613:UFH196623 UOP196613:UPD196623 UYL196613:UYZ196623 VIH196613:VIV196623 VSD196613:VSR196623 WBZ196613:WCN196623 WLV196613:WMJ196623 WVR196613:WWF196623 J262149:X262159 JF262149:JT262159 TB262149:TP262159 ACX262149:ADL262159 AMT262149:ANH262159 AWP262149:AXD262159 BGL262149:BGZ262159 BQH262149:BQV262159 CAD262149:CAR262159 CJZ262149:CKN262159 CTV262149:CUJ262159 DDR262149:DEF262159 DNN262149:DOB262159 DXJ262149:DXX262159 EHF262149:EHT262159 ERB262149:ERP262159 FAX262149:FBL262159 FKT262149:FLH262159 FUP262149:FVD262159 GEL262149:GEZ262159 GOH262149:GOV262159 GYD262149:GYR262159 HHZ262149:HIN262159 HRV262149:HSJ262159 IBR262149:ICF262159 ILN262149:IMB262159 IVJ262149:IVX262159 JFF262149:JFT262159 JPB262149:JPP262159 JYX262149:JZL262159 KIT262149:KJH262159 KSP262149:KTD262159 LCL262149:LCZ262159 LMH262149:LMV262159 LWD262149:LWR262159 MFZ262149:MGN262159 MPV262149:MQJ262159 MZR262149:NAF262159 NJN262149:NKB262159 NTJ262149:NTX262159 ODF262149:ODT262159 ONB262149:ONP262159 OWX262149:OXL262159 PGT262149:PHH262159 PQP262149:PRD262159 QAL262149:QAZ262159 QKH262149:QKV262159 QUD262149:QUR262159 RDZ262149:REN262159 RNV262149:ROJ262159 RXR262149:RYF262159 SHN262149:SIB262159 SRJ262149:SRX262159 TBF262149:TBT262159 TLB262149:TLP262159 TUX262149:TVL262159 UET262149:UFH262159 UOP262149:UPD262159 UYL262149:UYZ262159 VIH262149:VIV262159 VSD262149:VSR262159 WBZ262149:WCN262159 WLV262149:WMJ262159 WVR262149:WWF262159 J327685:X327695 JF327685:JT327695 TB327685:TP327695 ACX327685:ADL327695 AMT327685:ANH327695 AWP327685:AXD327695 BGL327685:BGZ327695 BQH327685:BQV327695 CAD327685:CAR327695 CJZ327685:CKN327695 CTV327685:CUJ327695 DDR327685:DEF327695 DNN327685:DOB327695 DXJ327685:DXX327695 EHF327685:EHT327695 ERB327685:ERP327695 FAX327685:FBL327695 FKT327685:FLH327695 FUP327685:FVD327695 GEL327685:GEZ327695 GOH327685:GOV327695 GYD327685:GYR327695 HHZ327685:HIN327695 HRV327685:HSJ327695 IBR327685:ICF327695 ILN327685:IMB327695 IVJ327685:IVX327695 JFF327685:JFT327695 JPB327685:JPP327695 JYX327685:JZL327695 KIT327685:KJH327695 KSP327685:KTD327695 LCL327685:LCZ327695 LMH327685:LMV327695 LWD327685:LWR327695 MFZ327685:MGN327695 MPV327685:MQJ327695 MZR327685:NAF327695 NJN327685:NKB327695 NTJ327685:NTX327695 ODF327685:ODT327695 ONB327685:ONP327695 OWX327685:OXL327695 PGT327685:PHH327695 PQP327685:PRD327695 QAL327685:QAZ327695 QKH327685:QKV327695 QUD327685:QUR327695 RDZ327685:REN327695 RNV327685:ROJ327695 RXR327685:RYF327695 SHN327685:SIB327695 SRJ327685:SRX327695 TBF327685:TBT327695 TLB327685:TLP327695 TUX327685:TVL327695 UET327685:UFH327695 UOP327685:UPD327695 UYL327685:UYZ327695 VIH327685:VIV327695 VSD327685:VSR327695 WBZ327685:WCN327695 WLV327685:WMJ327695 WVR327685:WWF327695 J393221:X393231 JF393221:JT393231 TB393221:TP393231 ACX393221:ADL393231 AMT393221:ANH393231 AWP393221:AXD393231 BGL393221:BGZ393231 BQH393221:BQV393231 CAD393221:CAR393231 CJZ393221:CKN393231 CTV393221:CUJ393231 DDR393221:DEF393231 DNN393221:DOB393231 DXJ393221:DXX393231 EHF393221:EHT393231 ERB393221:ERP393231 FAX393221:FBL393231 FKT393221:FLH393231 FUP393221:FVD393231 GEL393221:GEZ393231 GOH393221:GOV393231 GYD393221:GYR393231 HHZ393221:HIN393231 HRV393221:HSJ393231 IBR393221:ICF393231 ILN393221:IMB393231 IVJ393221:IVX393231 JFF393221:JFT393231 JPB393221:JPP393231 JYX393221:JZL393231 KIT393221:KJH393231 KSP393221:KTD393231 LCL393221:LCZ393231 LMH393221:LMV393231 LWD393221:LWR393231 MFZ393221:MGN393231 MPV393221:MQJ393231 MZR393221:NAF393231 NJN393221:NKB393231 NTJ393221:NTX393231 ODF393221:ODT393231 ONB393221:ONP393231 OWX393221:OXL393231 PGT393221:PHH393231 PQP393221:PRD393231 QAL393221:QAZ393231 QKH393221:QKV393231 QUD393221:QUR393231 RDZ393221:REN393231 RNV393221:ROJ393231 RXR393221:RYF393231 SHN393221:SIB393231 SRJ393221:SRX393231 TBF393221:TBT393231 TLB393221:TLP393231 TUX393221:TVL393231 UET393221:UFH393231 UOP393221:UPD393231 UYL393221:UYZ393231 VIH393221:VIV393231 VSD393221:VSR393231 WBZ393221:WCN393231 WLV393221:WMJ393231 WVR393221:WWF393231 J458757:X458767 JF458757:JT458767 TB458757:TP458767 ACX458757:ADL458767 AMT458757:ANH458767 AWP458757:AXD458767 BGL458757:BGZ458767 BQH458757:BQV458767 CAD458757:CAR458767 CJZ458757:CKN458767 CTV458757:CUJ458767 DDR458757:DEF458767 DNN458757:DOB458767 DXJ458757:DXX458767 EHF458757:EHT458767 ERB458757:ERP458767 FAX458757:FBL458767 FKT458757:FLH458767 FUP458757:FVD458767 GEL458757:GEZ458767 GOH458757:GOV458767 GYD458757:GYR458767 HHZ458757:HIN458767 HRV458757:HSJ458767 IBR458757:ICF458767 ILN458757:IMB458767 IVJ458757:IVX458767 JFF458757:JFT458767 JPB458757:JPP458767 JYX458757:JZL458767 KIT458757:KJH458767 KSP458757:KTD458767 LCL458757:LCZ458767 LMH458757:LMV458767 LWD458757:LWR458767 MFZ458757:MGN458767 MPV458757:MQJ458767 MZR458757:NAF458767 NJN458757:NKB458767 NTJ458757:NTX458767 ODF458757:ODT458767 ONB458757:ONP458767 OWX458757:OXL458767 PGT458757:PHH458767 PQP458757:PRD458767 QAL458757:QAZ458767 QKH458757:QKV458767 QUD458757:QUR458767 RDZ458757:REN458767 RNV458757:ROJ458767 RXR458757:RYF458767 SHN458757:SIB458767 SRJ458757:SRX458767 TBF458757:TBT458767 TLB458757:TLP458767 TUX458757:TVL458767 UET458757:UFH458767 UOP458757:UPD458767 UYL458757:UYZ458767 VIH458757:VIV458767 VSD458757:VSR458767 WBZ458757:WCN458767 WLV458757:WMJ458767 WVR458757:WWF458767 J524293:X524303 JF524293:JT524303 TB524293:TP524303 ACX524293:ADL524303 AMT524293:ANH524303 AWP524293:AXD524303 BGL524293:BGZ524303 BQH524293:BQV524303 CAD524293:CAR524303 CJZ524293:CKN524303 CTV524293:CUJ524303 DDR524293:DEF524303 DNN524293:DOB524303 DXJ524293:DXX524303 EHF524293:EHT524303 ERB524293:ERP524303 FAX524293:FBL524303 FKT524293:FLH524303 FUP524293:FVD524303 GEL524293:GEZ524303 GOH524293:GOV524303 GYD524293:GYR524303 HHZ524293:HIN524303 HRV524293:HSJ524303 IBR524293:ICF524303 ILN524293:IMB524303 IVJ524293:IVX524303 JFF524293:JFT524303 JPB524293:JPP524303 JYX524293:JZL524303 KIT524293:KJH524303 KSP524293:KTD524303 LCL524293:LCZ524303 LMH524293:LMV524303 LWD524293:LWR524303 MFZ524293:MGN524303 MPV524293:MQJ524303 MZR524293:NAF524303 NJN524293:NKB524303 NTJ524293:NTX524303 ODF524293:ODT524303 ONB524293:ONP524303 OWX524293:OXL524303 PGT524293:PHH524303 PQP524293:PRD524303 QAL524293:QAZ524303 QKH524293:QKV524303 QUD524293:QUR524303 RDZ524293:REN524303 RNV524293:ROJ524303 RXR524293:RYF524303 SHN524293:SIB524303 SRJ524293:SRX524303 TBF524293:TBT524303 TLB524293:TLP524303 TUX524293:TVL524303 UET524293:UFH524303 UOP524293:UPD524303 UYL524293:UYZ524303 VIH524293:VIV524303 VSD524293:VSR524303 WBZ524293:WCN524303 WLV524293:WMJ524303 WVR524293:WWF524303 J589829:X589839 JF589829:JT589839 TB589829:TP589839 ACX589829:ADL589839 AMT589829:ANH589839 AWP589829:AXD589839 BGL589829:BGZ589839 BQH589829:BQV589839 CAD589829:CAR589839 CJZ589829:CKN589839 CTV589829:CUJ589839 DDR589829:DEF589839 DNN589829:DOB589839 DXJ589829:DXX589839 EHF589829:EHT589839 ERB589829:ERP589839 FAX589829:FBL589839 FKT589829:FLH589839 FUP589829:FVD589839 GEL589829:GEZ589839 GOH589829:GOV589839 GYD589829:GYR589839 HHZ589829:HIN589839 HRV589829:HSJ589839 IBR589829:ICF589839 ILN589829:IMB589839 IVJ589829:IVX589839 JFF589829:JFT589839 JPB589829:JPP589839 JYX589829:JZL589839 KIT589829:KJH589839 KSP589829:KTD589839 LCL589829:LCZ589839 LMH589829:LMV589839 LWD589829:LWR589839 MFZ589829:MGN589839 MPV589829:MQJ589839 MZR589829:NAF589839 NJN589829:NKB589839 NTJ589829:NTX589839 ODF589829:ODT589839 ONB589829:ONP589839 OWX589829:OXL589839 PGT589829:PHH589839 PQP589829:PRD589839 QAL589829:QAZ589839 QKH589829:QKV589839 QUD589829:QUR589839 RDZ589829:REN589839 RNV589829:ROJ589839 RXR589829:RYF589839 SHN589829:SIB589839 SRJ589829:SRX589839 TBF589829:TBT589839 TLB589829:TLP589839 TUX589829:TVL589839 UET589829:UFH589839 UOP589829:UPD589839 UYL589829:UYZ589839 VIH589829:VIV589839 VSD589829:VSR589839 WBZ589829:WCN589839 WLV589829:WMJ589839 WVR589829:WWF589839 J655365:X655375 JF655365:JT655375 TB655365:TP655375 ACX655365:ADL655375 AMT655365:ANH655375 AWP655365:AXD655375 BGL655365:BGZ655375 BQH655365:BQV655375 CAD655365:CAR655375 CJZ655365:CKN655375 CTV655365:CUJ655375 DDR655365:DEF655375 DNN655365:DOB655375 DXJ655365:DXX655375 EHF655365:EHT655375 ERB655365:ERP655375 FAX655365:FBL655375 FKT655365:FLH655375 FUP655365:FVD655375 GEL655365:GEZ655375 GOH655365:GOV655375 GYD655365:GYR655375 HHZ655365:HIN655375 HRV655365:HSJ655375 IBR655365:ICF655375 ILN655365:IMB655375 IVJ655365:IVX655375 JFF655365:JFT655375 JPB655365:JPP655375 JYX655365:JZL655375 KIT655365:KJH655375 KSP655365:KTD655375 LCL655365:LCZ655375 LMH655365:LMV655375 LWD655365:LWR655375 MFZ655365:MGN655375 MPV655365:MQJ655375 MZR655365:NAF655375 NJN655365:NKB655375 NTJ655365:NTX655375 ODF655365:ODT655375 ONB655365:ONP655375 OWX655365:OXL655375 PGT655365:PHH655375 PQP655365:PRD655375 QAL655365:QAZ655375 QKH655365:QKV655375 QUD655365:QUR655375 RDZ655365:REN655375 RNV655365:ROJ655375 RXR655365:RYF655375 SHN655365:SIB655375 SRJ655365:SRX655375 TBF655365:TBT655375 TLB655365:TLP655375 TUX655365:TVL655375 UET655365:UFH655375 UOP655365:UPD655375 UYL655365:UYZ655375 VIH655365:VIV655375 VSD655365:VSR655375 WBZ655365:WCN655375 WLV655365:WMJ655375 WVR655365:WWF655375 J720901:X720911 JF720901:JT720911 TB720901:TP720911 ACX720901:ADL720911 AMT720901:ANH720911 AWP720901:AXD720911 BGL720901:BGZ720911 BQH720901:BQV720911 CAD720901:CAR720911 CJZ720901:CKN720911 CTV720901:CUJ720911 DDR720901:DEF720911 DNN720901:DOB720911 DXJ720901:DXX720911 EHF720901:EHT720911 ERB720901:ERP720911 FAX720901:FBL720911 FKT720901:FLH720911 FUP720901:FVD720911 GEL720901:GEZ720911 GOH720901:GOV720911 GYD720901:GYR720911 HHZ720901:HIN720911 HRV720901:HSJ720911 IBR720901:ICF720911 ILN720901:IMB720911 IVJ720901:IVX720911 JFF720901:JFT720911 JPB720901:JPP720911 JYX720901:JZL720911 KIT720901:KJH720911 KSP720901:KTD720911 LCL720901:LCZ720911 LMH720901:LMV720911 LWD720901:LWR720911 MFZ720901:MGN720911 MPV720901:MQJ720911 MZR720901:NAF720911 NJN720901:NKB720911 NTJ720901:NTX720911 ODF720901:ODT720911 ONB720901:ONP720911 OWX720901:OXL720911 PGT720901:PHH720911 PQP720901:PRD720911 QAL720901:QAZ720911 QKH720901:QKV720911 QUD720901:QUR720911 RDZ720901:REN720911 RNV720901:ROJ720911 RXR720901:RYF720911 SHN720901:SIB720911 SRJ720901:SRX720911 TBF720901:TBT720911 TLB720901:TLP720911 TUX720901:TVL720911 UET720901:UFH720911 UOP720901:UPD720911 UYL720901:UYZ720911 VIH720901:VIV720911 VSD720901:VSR720911 WBZ720901:WCN720911 WLV720901:WMJ720911 WVR720901:WWF720911 J786437:X786447 JF786437:JT786447 TB786437:TP786447 ACX786437:ADL786447 AMT786437:ANH786447 AWP786437:AXD786447 BGL786437:BGZ786447 BQH786437:BQV786447 CAD786437:CAR786447 CJZ786437:CKN786447 CTV786437:CUJ786447 DDR786437:DEF786447 DNN786437:DOB786447 DXJ786437:DXX786447 EHF786437:EHT786447 ERB786437:ERP786447 FAX786437:FBL786447 FKT786437:FLH786447 FUP786437:FVD786447 GEL786437:GEZ786447 GOH786437:GOV786447 GYD786437:GYR786447 HHZ786437:HIN786447 HRV786437:HSJ786447 IBR786437:ICF786447 ILN786437:IMB786447 IVJ786437:IVX786447 JFF786437:JFT786447 JPB786437:JPP786447 JYX786437:JZL786447 KIT786437:KJH786447 KSP786437:KTD786447 LCL786437:LCZ786447 LMH786437:LMV786447 LWD786437:LWR786447 MFZ786437:MGN786447 MPV786437:MQJ786447 MZR786437:NAF786447 NJN786437:NKB786447 NTJ786437:NTX786447 ODF786437:ODT786447 ONB786437:ONP786447 OWX786437:OXL786447 PGT786437:PHH786447 PQP786437:PRD786447 QAL786437:QAZ786447 QKH786437:QKV786447 QUD786437:QUR786447 RDZ786437:REN786447 RNV786437:ROJ786447 RXR786437:RYF786447 SHN786437:SIB786447 SRJ786437:SRX786447 TBF786437:TBT786447 TLB786437:TLP786447 TUX786437:TVL786447 UET786437:UFH786447 UOP786437:UPD786447 UYL786437:UYZ786447 VIH786437:VIV786447 VSD786437:VSR786447 WBZ786437:WCN786447 WLV786437:WMJ786447 WVR786437:WWF786447 J851973:X851983 JF851973:JT851983 TB851973:TP851983 ACX851973:ADL851983 AMT851973:ANH851983 AWP851973:AXD851983 BGL851973:BGZ851983 BQH851973:BQV851983 CAD851973:CAR851983 CJZ851973:CKN851983 CTV851973:CUJ851983 DDR851973:DEF851983 DNN851973:DOB851983 DXJ851973:DXX851983 EHF851973:EHT851983 ERB851973:ERP851983 FAX851973:FBL851983 FKT851973:FLH851983 FUP851973:FVD851983 GEL851973:GEZ851983 GOH851973:GOV851983 GYD851973:GYR851983 HHZ851973:HIN851983 HRV851973:HSJ851983 IBR851973:ICF851983 ILN851973:IMB851983 IVJ851973:IVX851983 JFF851973:JFT851983 JPB851973:JPP851983 JYX851973:JZL851983 KIT851973:KJH851983 KSP851973:KTD851983 LCL851973:LCZ851983 LMH851973:LMV851983 LWD851973:LWR851983 MFZ851973:MGN851983 MPV851973:MQJ851983 MZR851973:NAF851983 NJN851973:NKB851983 NTJ851973:NTX851983 ODF851973:ODT851983 ONB851973:ONP851983 OWX851973:OXL851983 PGT851973:PHH851983 PQP851973:PRD851983 QAL851973:QAZ851983 QKH851973:QKV851983 QUD851973:QUR851983 RDZ851973:REN851983 RNV851973:ROJ851983 RXR851973:RYF851983 SHN851973:SIB851983 SRJ851973:SRX851983 TBF851973:TBT851983 TLB851973:TLP851983 TUX851973:TVL851983 UET851973:UFH851983 UOP851973:UPD851983 UYL851973:UYZ851983 VIH851973:VIV851983 VSD851973:VSR851983 WBZ851973:WCN851983 WLV851973:WMJ851983 WVR851973:WWF851983 J917509:X917519 JF917509:JT917519 TB917509:TP917519 ACX917509:ADL917519 AMT917509:ANH917519 AWP917509:AXD917519 BGL917509:BGZ917519 BQH917509:BQV917519 CAD917509:CAR917519 CJZ917509:CKN917519 CTV917509:CUJ917519 DDR917509:DEF917519 DNN917509:DOB917519 DXJ917509:DXX917519 EHF917509:EHT917519 ERB917509:ERP917519 FAX917509:FBL917519 FKT917509:FLH917519 FUP917509:FVD917519 GEL917509:GEZ917519 GOH917509:GOV917519 GYD917509:GYR917519 HHZ917509:HIN917519 HRV917509:HSJ917519 IBR917509:ICF917519 ILN917509:IMB917519 IVJ917509:IVX917519 JFF917509:JFT917519 JPB917509:JPP917519 JYX917509:JZL917519 KIT917509:KJH917519 KSP917509:KTD917519 LCL917509:LCZ917519 LMH917509:LMV917519 LWD917509:LWR917519 MFZ917509:MGN917519 MPV917509:MQJ917519 MZR917509:NAF917519 NJN917509:NKB917519 NTJ917509:NTX917519 ODF917509:ODT917519 ONB917509:ONP917519 OWX917509:OXL917519 PGT917509:PHH917519 PQP917509:PRD917519 QAL917509:QAZ917519 QKH917509:QKV917519 QUD917509:QUR917519 RDZ917509:REN917519 RNV917509:ROJ917519 RXR917509:RYF917519 SHN917509:SIB917519 SRJ917509:SRX917519 TBF917509:TBT917519 TLB917509:TLP917519 TUX917509:TVL917519 UET917509:UFH917519 UOP917509:UPD917519 UYL917509:UYZ917519 VIH917509:VIV917519 VSD917509:VSR917519 WBZ917509:WCN917519 WLV917509:WMJ917519 WVR917509:WWF917519 J983045:X983055 JF983045:JT983055 TB983045:TP983055 ACX983045:ADL983055 AMT983045:ANH983055 AWP983045:AXD983055 BGL983045:BGZ983055 BQH983045:BQV983055 CAD983045:CAR983055 CJZ983045:CKN983055 CTV983045:CUJ983055 DDR983045:DEF983055 DNN983045:DOB983055 DXJ983045:DXX983055 EHF983045:EHT983055 ERB983045:ERP983055 FAX983045:FBL983055 FKT983045:FLH983055 FUP983045:FVD983055 GEL983045:GEZ983055 GOH983045:GOV983055 GYD983045:GYR983055 HHZ983045:HIN983055 HRV983045:HSJ983055 IBR983045:ICF983055 ILN983045:IMB983055 IVJ983045:IVX983055 JFF983045:JFT983055 JPB983045:JPP983055 JYX983045:JZL983055 KIT983045:KJH983055 KSP983045:KTD983055 LCL983045:LCZ983055 LMH983045:LMV983055 LWD983045:LWR983055 MFZ983045:MGN983055 MPV983045:MQJ983055 MZR983045:NAF983055 NJN983045:NKB983055 NTJ983045:NTX983055 ODF983045:ODT983055 ONB983045:ONP983055 OWX983045:OXL983055 PGT983045:PHH983055 PQP983045:PRD983055 QAL983045:QAZ983055 QKH983045:QKV983055 QUD983045:QUR983055 RDZ983045:REN983055 RNV983045:ROJ983055 RXR983045:RYF983055 SHN983045:SIB983055 SRJ983045:SRX983055 TBF983045:TBT983055 TLB983045:TLP983055 TUX983045:TVL983055 UET983045:UFH983055 UOP983045:UPD983055 UYL983045:UYZ983055 VIH983045:VIV983055 VSD983045:VSR983055 WBZ983045:WCN983055 WLV983045:WMJ983055 WVR983045:WWF983055 J16:T16 JF16:JP16 TB16:TL16 ACX16:ADH16 AMT16:AND16 AWP16:AWZ16 BGL16:BGV16 BQH16:BQR16 CAD16:CAN16 CJZ16:CKJ16 CTV16:CUF16 DDR16:DEB16 DNN16:DNX16 DXJ16:DXT16 EHF16:EHP16 ERB16:ERL16 FAX16:FBH16 FKT16:FLD16 FUP16:FUZ16 GEL16:GEV16 GOH16:GOR16 GYD16:GYN16 HHZ16:HIJ16 HRV16:HSF16 IBR16:ICB16 ILN16:ILX16 IVJ16:IVT16 JFF16:JFP16 JPB16:JPL16 JYX16:JZH16 KIT16:KJD16 KSP16:KSZ16 LCL16:LCV16 LMH16:LMR16 LWD16:LWN16 MFZ16:MGJ16 MPV16:MQF16 MZR16:NAB16 NJN16:NJX16 NTJ16:NTT16 ODF16:ODP16 ONB16:ONL16 OWX16:OXH16 PGT16:PHD16 PQP16:PQZ16 QAL16:QAV16 QKH16:QKR16 QUD16:QUN16 RDZ16:REJ16 RNV16:ROF16 RXR16:RYB16 SHN16:SHX16 SRJ16:SRT16 TBF16:TBP16 TLB16:TLL16 TUX16:TVH16 UET16:UFD16 UOP16:UOZ16 UYL16:UYV16 VIH16:VIR16 VSD16:VSN16 WBZ16:WCJ16 WLV16:WMF16 WVR16:WWB16 J65552:T65552 JF65552:JP65552 TB65552:TL65552 ACX65552:ADH65552 AMT65552:AND65552 AWP65552:AWZ65552 BGL65552:BGV65552 BQH65552:BQR65552 CAD65552:CAN65552 CJZ65552:CKJ65552 CTV65552:CUF65552 DDR65552:DEB65552 DNN65552:DNX65552 DXJ65552:DXT65552 EHF65552:EHP65552 ERB65552:ERL65552 FAX65552:FBH65552 FKT65552:FLD65552 FUP65552:FUZ65552 GEL65552:GEV65552 GOH65552:GOR65552 GYD65552:GYN65552 HHZ65552:HIJ65552 HRV65552:HSF65552 IBR65552:ICB65552 ILN65552:ILX65552 IVJ65552:IVT65552 JFF65552:JFP65552 JPB65552:JPL65552 JYX65552:JZH65552 KIT65552:KJD65552 KSP65552:KSZ65552 LCL65552:LCV65552 LMH65552:LMR65552 LWD65552:LWN65552 MFZ65552:MGJ65552 MPV65552:MQF65552 MZR65552:NAB65552 NJN65552:NJX65552 NTJ65552:NTT65552 ODF65552:ODP65552 ONB65552:ONL65552 OWX65552:OXH65552 PGT65552:PHD65552 PQP65552:PQZ65552 QAL65552:QAV65552 QKH65552:QKR65552 QUD65552:QUN65552 RDZ65552:REJ65552 RNV65552:ROF65552 RXR65552:RYB65552 SHN65552:SHX65552 SRJ65552:SRT65552 TBF65552:TBP65552 TLB65552:TLL65552 TUX65552:TVH65552 UET65552:UFD65552 UOP65552:UOZ65552 UYL65552:UYV65552 VIH65552:VIR65552 VSD65552:VSN65552 WBZ65552:WCJ65552 WLV65552:WMF65552 WVR65552:WWB65552 J131088:T131088 JF131088:JP131088 TB131088:TL131088 ACX131088:ADH131088 AMT131088:AND131088 AWP131088:AWZ131088 BGL131088:BGV131088 BQH131088:BQR131088 CAD131088:CAN131088 CJZ131088:CKJ131088 CTV131088:CUF131088 DDR131088:DEB131088 DNN131088:DNX131088 DXJ131088:DXT131088 EHF131088:EHP131088 ERB131088:ERL131088 FAX131088:FBH131088 FKT131088:FLD131088 FUP131088:FUZ131088 GEL131088:GEV131088 GOH131088:GOR131088 GYD131088:GYN131088 HHZ131088:HIJ131088 HRV131088:HSF131088 IBR131088:ICB131088 ILN131088:ILX131088 IVJ131088:IVT131088 JFF131088:JFP131088 JPB131088:JPL131088 JYX131088:JZH131088 KIT131088:KJD131088 KSP131088:KSZ131088 LCL131088:LCV131088 LMH131088:LMR131088 LWD131088:LWN131088 MFZ131088:MGJ131088 MPV131088:MQF131088 MZR131088:NAB131088 NJN131088:NJX131088 NTJ131088:NTT131088 ODF131088:ODP131088 ONB131088:ONL131088 OWX131088:OXH131088 PGT131088:PHD131088 PQP131088:PQZ131088 QAL131088:QAV131088 QKH131088:QKR131088 QUD131088:QUN131088 RDZ131088:REJ131088 RNV131088:ROF131088 RXR131088:RYB131088 SHN131088:SHX131088 SRJ131088:SRT131088 TBF131088:TBP131088 TLB131088:TLL131088 TUX131088:TVH131088 UET131088:UFD131088 UOP131088:UOZ131088 UYL131088:UYV131088 VIH131088:VIR131088 VSD131088:VSN131088 WBZ131088:WCJ131088 WLV131088:WMF131088 WVR131088:WWB131088 J196624:T196624 JF196624:JP196624 TB196624:TL196624 ACX196624:ADH196624 AMT196624:AND196624 AWP196624:AWZ196624 BGL196624:BGV196624 BQH196624:BQR196624 CAD196624:CAN196624 CJZ196624:CKJ196624 CTV196624:CUF196624 DDR196624:DEB196624 DNN196624:DNX196624 DXJ196624:DXT196624 EHF196624:EHP196624 ERB196624:ERL196624 FAX196624:FBH196624 FKT196624:FLD196624 FUP196624:FUZ196624 GEL196624:GEV196624 GOH196624:GOR196624 GYD196624:GYN196624 HHZ196624:HIJ196624 HRV196624:HSF196624 IBR196624:ICB196624 ILN196624:ILX196624 IVJ196624:IVT196624 JFF196624:JFP196624 JPB196624:JPL196624 JYX196624:JZH196624 KIT196624:KJD196624 KSP196624:KSZ196624 LCL196624:LCV196624 LMH196624:LMR196624 LWD196624:LWN196624 MFZ196624:MGJ196624 MPV196624:MQF196624 MZR196624:NAB196624 NJN196624:NJX196624 NTJ196624:NTT196624 ODF196624:ODP196624 ONB196624:ONL196624 OWX196624:OXH196624 PGT196624:PHD196624 PQP196624:PQZ196624 QAL196624:QAV196624 QKH196624:QKR196624 QUD196624:QUN196624 RDZ196624:REJ196624 RNV196624:ROF196624 RXR196624:RYB196624 SHN196624:SHX196624 SRJ196624:SRT196624 TBF196624:TBP196624 TLB196624:TLL196624 TUX196624:TVH196624 UET196624:UFD196624 UOP196624:UOZ196624 UYL196624:UYV196624 VIH196624:VIR196624 VSD196624:VSN196624 WBZ196624:WCJ196624 WLV196624:WMF196624 WVR196624:WWB196624 J262160:T262160 JF262160:JP262160 TB262160:TL262160 ACX262160:ADH262160 AMT262160:AND262160 AWP262160:AWZ262160 BGL262160:BGV262160 BQH262160:BQR262160 CAD262160:CAN262160 CJZ262160:CKJ262160 CTV262160:CUF262160 DDR262160:DEB262160 DNN262160:DNX262160 DXJ262160:DXT262160 EHF262160:EHP262160 ERB262160:ERL262160 FAX262160:FBH262160 FKT262160:FLD262160 FUP262160:FUZ262160 GEL262160:GEV262160 GOH262160:GOR262160 GYD262160:GYN262160 HHZ262160:HIJ262160 HRV262160:HSF262160 IBR262160:ICB262160 ILN262160:ILX262160 IVJ262160:IVT262160 JFF262160:JFP262160 JPB262160:JPL262160 JYX262160:JZH262160 KIT262160:KJD262160 KSP262160:KSZ262160 LCL262160:LCV262160 LMH262160:LMR262160 LWD262160:LWN262160 MFZ262160:MGJ262160 MPV262160:MQF262160 MZR262160:NAB262160 NJN262160:NJX262160 NTJ262160:NTT262160 ODF262160:ODP262160 ONB262160:ONL262160 OWX262160:OXH262160 PGT262160:PHD262160 PQP262160:PQZ262160 QAL262160:QAV262160 QKH262160:QKR262160 QUD262160:QUN262160 RDZ262160:REJ262160 RNV262160:ROF262160 RXR262160:RYB262160 SHN262160:SHX262160 SRJ262160:SRT262160 TBF262160:TBP262160 TLB262160:TLL262160 TUX262160:TVH262160 UET262160:UFD262160 UOP262160:UOZ262160 UYL262160:UYV262160 VIH262160:VIR262160 VSD262160:VSN262160 WBZ262160:WCJ262160 WLV262160:WMF262160 WVR262160:WWB262160 J327696:T327696 JF327696:JP327696 TB327696:TL327696 ACX327696:ADH327696 AMT327696:AND327696 AWP327696:AWZ327696 BGL327696:BGV327696 BQH327696:BQR327696 CAD327696:CAN327696 CJZ327696:CKJ327696 CTV327696:CUF327696 DDR327696:DEB327696 DNN327696:DNX327696 DXJ327696:DXT327696 EHF327696:EHP327696 ERB327696:ERL327696 FAX327696:FBH327696 FKT327696:FLD327696 FUP327696:FUZ327696 GEL327696:GEV327696 GOH327696:GOR327696 GYD327696:GYN327696 HHZ327696:HIJ327696 HRV327696:HSF327696 IBR327696:ICB327696 ILN327696:ILX327696 IVJ327696:IVT327696 JFF327696:JFP327696 JPB327696:JPL327696 JYX327696:JZH327696 KIT327696:KJD327696 KSP327696:KSZ327696 LCL327696:LCV327696 LMH327696:LMR327696 LWD327696:LWN327696 MFZ327696:MGJ327696 MPV327696:MQF327696 MZR327696:NAB327696 NJN327696:NJX327696 NTJ327696:NTT327696 ODF327696:ODP327696 ONB327696:ONL327696 OWX327696:OXH327696 PGT327696:PHD327696 PQP327696:PQZ327696 QAL327696:QAV327696 QKH327696:QKR327696 QUD327696:QUN327696 RDZ327696:REJ327696 RNV327696:ROF327696 RXR327696:RYB327696 SHN327696:SHX327696 SRJ327696:SRT327696 TBF327696:TBP327696 TLB327696:TLL327696 TUX327696:TVH327696 UET327696:UFD327696 UOP327696:UOZ327696 UYL327696:UYV327696 VIH327696:VIR327696 VSD327696:VSN327696 WBZ327696:WCJ327696 WLV327696:WMF327696 WVR327696:WWB327696 J393232:T393232 JF393232:JP393232 TB393232:TL393232 ACX393232:ADH393232 AMT393232:AND393232 AWP393232:AWZ393232 BGL393232:BGV393232 BQH393232:BQR393232 CAD393232:CAN393232 CJZ393232:CKJ393232 CTV393232:CUF393232 DDR393232:DEB393232 DNN393232:DNX393232 DXJ393232:DXT393232 EHF393232:EHP393232 ERB393232:ERL393232 FAX393232:FBH393232 FKT393232:FLD393232 FUP393232:FUZ393232 GEL393232:GEV393232 GOH393232:GOR393232 GYD393232:GYN393232 HHZ393232:HIJ393232 HRV393232:HSF393232 IBR393232:ICB393232 ILN393232:ILX393232 IVJ393232:IVT393232 JFF393232:JFP393232 JPB393232:JPL393232 JYX393232:JZH393232 KIT393232:KJD393232 KSP393232:KSZ393232 LCL393232:LCV393232 LMH393232:LMR393232 LWD393232:LWN393232 MFZ393232:MGJ393232 MPV393232:MQF393232 MZR393232:NAB393232 NJN393232:NJX393232 NTJ393232:NTT393232 ODF393232:ODP393232 ONB393232:ONL393232 OWX393232:OXH393232 PGT393232:PHD393232 PQP393232:PQZ393232 QAL393232:QAV393232 QKH393232:QKR393232 QUD393232:QUN393232 RDZ393232:REJ393232 RNV393232:ROF393232 RXR393232:RYB393232 SHN393232:SHX393232 SRJ393232:SRT393232 TBF393232:TBP393232 TLB393232:TLL393232 TUX393232:TVH393232 UET393232:UFD393232 UOP393232:UOZ393232 UYL393232:UYV393232 VIH393232:VIR393232 VSD393232:VSN393232 WBZ393232:WCJ393232 WLV393232:WMF393232 WVR393232:WWB393232 J458768:T458768 JF458768:JP458768 TB458768:TL458768 ACX458768:ADH458768 AMT458768:AND458768 AWP458768:AWZ458768 BGL458768:BGV458768 BQH458768:BQR458768 CAD458768:CAN458768 CJZ458768:CKJ458768 CTV458768:CUF458768 DDR458768:DEB458768 DNN458768:DNX458768 DXJ458768:DXT458768 EHF458768:EHP458768 ERB458768:ERL458768 FAX458768:FBH458768 FKT458768:FLD458768 FUP458768:FUZ458768 GEL458768:GEV458768 GOH458768:GOR458768 GYD458768:GYN458768 HHZ458768:HIJ458768 HRV458768:HSF458768 IBR458768:ICB458768 ILN458768:ILX458768 IVJ458768:IVT458768 JFF458768:JFP458768 JPB458768:JPL458768 JYX458768:JZH458768 KIT458768:KJD458768 KSP458768:KSZ458768 LCL458768:LCV458768 LMH458768:LMR458768 LWD458768:LWN458768 MFZ458768:MGJ458768 MPV458768:MQF458768 MZR458768:NAB458768 NJN458768:NJX458768 NTJ458768:NTT458768 ODF458768:ODP458768 ONB458768:ONL458768 OWX458768:OXH458768 PGT458768:PHD458768 PQP458768:PQZ458768 QAL458768:QAV458768 QKH458768:QKR458768 QUD458768:QUN458768 RDZ458768:REJ458768 RNV458768:ROF458768 RXR458768:RYB458768 SHN458768:SHX458768 SRJ458768:SRT458768 TBF458768:TBP458768 TLB458768:TLL458768 TUX458768:TVH458768 UET458768:UFD458768 UOP458768:UOZ458768 UYL458768:UYV458768 VIH458768:VIR458768 VSD458768:VSN458768 WBZ458768:WCJ458768 WLV458768:WMF458768 WVR458768:WWB458768 J524304:T524304 JF524304:JP524304 TB524304:TL524304 ACX524304:ADH524304 AMT524304:AND524304 AWP524304:AWZ524304 BGL524304:BGV524304 BQH524304:BQR524304 CAD524304:CAN524304 CJZ524304:CKJ524304 CTV524304:CUF524304 DDR524304:DEB524304 DNN524304:DNX524304 DXJ524304:DXT524304 EHF524304:EHP524304 ERB524304:ERL524304 FAX524304:FBH524304 FKT524304:FLD524304 FUP524304:FUZ524304 GEL524304:GEV524304 GOH524304:GOR524304 GYD524304:GYN524304 HHZ524304:HIJ524304 HRV524304:HSF524304 IBR524304:ICB524304 ILN524304:ILX524304 IVJ524304:IVT524304 JFF524304:JFP524304 JPB524304:JPL524304 JYX524304:JZH524304 KIT524304:KJD524304 KSP524304:KSZ524304 LCL524304:LCV524304 LMH524304:LMR524304 LWD524304:LWN524304 MFZ524304:MGJ524304 MPV524304:MQF524304 MZR524304:NAB524304 NJN524304:NJX524304 NTJ524304:NTT524304 ODF524304:ODP524304 ONB524304:ONL524304 OWX524304:OXH524304 PGT524304:PHD524304 PQP524304:PQZ524304 QAL524304:QAV524304 QKH524304:QKR524304 QUD524304:QUN524304 RDZ524304:REJ524304 RNV524304:ROF524304 RXR524304:RYB524304 SHN524304:SHX524304 SRJ524304:SRT524304 TBF524304:TBP524304 TLB524304:TLL524304 TUX524304:TVH524304 UET524304:UFD524304 UOP524304:UOZ524304 UYL524304:UYV524304 VIH524304:VIR524304 VSD524304:VSN524304 WBZ524304:WCJ524304 WLV524304:WMF524304 WVR524304:WWB524304 J589840:T589840 JF589840:JP589840 TB589840:TL589840 ACX589840:ADH589840 AMT589840:AND589840 AWP589840:AWZ589840 BGL589840:BGV589840 BQH589840:BQR589840 CAD589840:CAN589840 CJZ589840:CKJ589840 CTV589840:CUF589840 DDR589840:DEB589840 DNN589840:DNX589840 DXJ589840:DXT589840 EHF589840:EHP589840 ERB589840:ERL589840 FAX589840:FBH589840 FKT589840:FLD589840 FUP589840:FUZ589840 GEL589840:GEV589840 GOH589840:GOR589840 GYD589840:GYN589840 HHZ589840:HIJ589840 HRV589840:HSF589840 IBR589840:ICB589840 ILN589840:ILX589840 IVJ589840:IVT589840 JFF589840:JFP589840 JPB589840:JPL589840 JYX589840:JZH589840 KIT589840:KJD589840 KSP589840:KSZ589840 LCL589840:LCV589840 LMH589840:LMR589840 LWD589840:LWN589840 MFZ589840:MGJ589840 MPV589840:MQF589840 MZR589840:NAB589840 NJN589840:NJX589840 NTJ589840:NTT589840 ODF589840:ODP589840 ONB589840:ONL589840 OWX589840:OXH589840 PGT589840:PHD589840 PQP589840:PQZ589840 QAL589840:QAV589840 QKH589840:QKR589840 QUD589840:QUN589840 RDZ589840:REJ589840 RNV589840:ROF589840 RXR589840:RYB589840 SHN589840:SHX589840 SRJ589840:SRT589840 TBF589840:TBP589840 TLB589840:TLL589840 TUX589840:TVH589840 UET589840:UFD589840 UOP589840:UOZ589840 UYL589840:UYV589840 VIH589840:VIR589840 VSD589840:VSN589840 WBZ589840:WCJ589840 WLV589840:WMF589840 WVR589840:WWB589840 J655376:T655376 JF655376:JP655376 TB655376:TL655376 ACX655376:ADH655376 AMT655376:AND655376 AWP655376:AWZ655376 BGL655376:BGV655376 BQH655376:BQR655376 CAD655376:CAN655376 CJZ655376:CKJ655376 CTV655376:CUF655376 DDR655376:DEB655376 DNN655376:DNX655376 DXJ655376:DXT655376 EHF655376:EHP655376 ERB655376:ERL655376 FAX655376:FBH655376 FKT655376:FLD655376 FUP655376:FUZ655376 GEL655376:GEV655376 GOH655376:GOR655376 GYD655376:GYN655376 HHZ655376:HIJ655376 HRV655376:HSF655376 IBR655376:ICB655376 ILN655376:ILX655376 IVJ655376:IVT655376 JFF655376:JFP655376 JPB655376:JPL655376 JYX655376:JZH655376 KIT655376:KJD655376 KSP655376:KSZ655376 LCL655376:LCV655376 LMH655376:LMR655376 LWD655376:LWN655376 MFZ655376:MGJ655376 MPV655376:MQF655376 MZR655376:NAB655376 NJN655376:NJX655376 NTJ655376:NTT655376 ODF655376:ODP655376 ONB655376:ONL655376 OWX655376:OXH655376 PGT655376:PHD655376 PQP655376:PQZ655376 QAL655376:QAV655376 QKH655376:QKR655376 QUD655376:QUN655376 RDZ655376:REJ655376 RNV655376:ROF655376 RXR655376:RYB655376 SHN655376:SHX655376 SRJ655376:SRT655376 TBF655376:TBP655376 TLB655376:TLL655376 TUX655376:TVH655376 UET655376:UFD655376 UOP655376:UOZ655376 UYL655376:UYV655376 VIH655376:VIR655376 VSD655376:VSN655376 WBZ655376:WCJ655376 WLV655376:WMF655376 WVR655376:WWB655376 J720912:T720912 JF720912:JP720912 TB720912:TL720912 ACX720912:ADH720912 AMT720912:AND720912 AWP720912:AWZ720912 BGL720912:BGV720912 BQH720912:BQR720912 CAD720912:CAN720912 CJZ720912:CKJ720912 CTV720912:CUF720912 DDR720912:DEB720912 DNN720912:DNX720912 DXJ720912:DXT720912 EHF720912:EHP720912 ERB720912:ERL720912 FAX720912:FBH720912 FKT720912:FLD720912 FUP720912:FUZ720912 GEL720912:GEV720912 GOH720912:GOR720912 GYD720912:GYN720912 HHZ720912:HIJ720912 HRV720912:HSF720912 IBR720912:ICB720912 ILN720912:ILX720912 IVJ720912:IVT720912 JFF720912:JFP720912 JPB720912:JPL720912 JYX720912:JZH720912 KIT720912:KJD720912 KSP720912:KSZ720912 LCL720912:LCV720912 LMH720912:LMR720912 LWD720912:LWN720912 MFZ720912:MGJ720912 MPV720912:MQF720912 MZR720912:NAB720912 NJN720912:NJX720912 NTJ720912:NTT720912 ODF720912:ODP720912 ONB720912:ONL720912 OWX720912:OXH720912 PGT720912:PHD720912 PQP720912:PQZ720912 QAL720912:QAV720912 QKH720912:QKR720912 QUD720912:QUN720912 RDZ720912:REJ720912 RNV720912:ROF720912 RXR720912:RYB720912 SHN720912:SHX720912 SRJ720912:SRT720912 TBF720912:TBP720912 TLB720912:TLL720912 TUX720912:TVH720912 UET720912:UFD720912 UOP720912:UOZ720912 UYL720912:UYV720912 VIH720912:VIR720912 VSD720912:VSN720912 WBZ720912:WCJ720912 WLV720912:WMF720912 WVR720912:WWB720912 J786448:T786448 JF786448:JP786448 TB786448:TL786448 ACX786448:ADH786448 AMT786448:AND786448 AWP786448:AWZ786448 BGL786448:BGV786448 BQH786448:BQR786448 CAD786448:CAN786448 CJZ786448:CKJ786448 CTV786448:CUF786448 DDR786448:DEB786448 DNN786448:DNX786448 DXJ786448:DXT786448 EHF786448:EHP786448 ERB786448:ERL786448 FAX786448:FBH786448 FKT786448:FLD786448 FUP786448:FUZ786448 GEL786448:GEV786448 GOH786448:GOR786448 GYD786448:GYN786448 HHZ786448:HIJ786448 HRV786448:HSF786448 IBR786448:ICB786448 ILN786448:ILX786448 IVJ786448:IVT786448 JFF786448:JFP786448 JPB786448:JPL786448 JYX786448:JZH786448 KIT786448:KJD786448 KSP786448:KSZ786448 LCL786448:LCV786448 LMH786448:LMR786448 LWD786448:LWN786448 MFZ786448:MGJ786448 MPV786448:MQF786448 MZR786448:NAB786448 NJN786448:NJX786448 NTJ786448:NTT786448 ODF786448:ODP786448 ONB786448:ONL786448 OWX786448:OXH786448 PGT786448:PHD786448 PQP786448:PQZ786448 QAL786448:QAV786448 QKH786448:QKR786448 QUD786448:QUN786448 RDZ786448:REJ786448 RNV786448:ROF786448 RXR786448:RYB786448 SHN786448:SHX786448 SRJ786448:SRT786448 TBF786448:TBP786448 TLB786448:TLL786448 TUX786448:TVH786448 UET786448:UFD786448 UOP786448:UOZ786448 UYL786448:UYV786448 VIH786448:VIR786448 VSD786448:VSN786448 WBZ786448:WCJ786448 WLV786448:WMF786448 WVR786448:WWB786448 J851984:T851984 JF851984:JP851984 TB851984:TL851984 ACX851984:ADH851984 AMT851984:AND851984 AWP851984:AWZ851984 BGL851984:BGV851984 BQH851984:BQR851984 CAD851984:CAN851984 CJZ851984:CKJ851984 CTV851984:CUF851984 DDR851984:DEB851984 DNN851984:DNX851984 DXJ851984:DXT851984 EHF851984:EHP851984 ERB851984:ERL851984 FAX851984:FBH851984 FKT851984:FLD851984 FUP851984:FUZ851984 GEL851984:GEV851984 GOH851984:GOR851984 GYD851984:GYN851984 HHZ851984:HIJ851984 HRV851984:HSF851984 IBR851984:ICB851984 ILN851984:ILX851984 IVJ851984:IVT851984 JFF851984:JFP851984 JPB851984:JPL851984 JYX851984:JZH851984 KIT851984:KJD851984 KSP851984:KSZ851984 LCL851984:LCV851984 LMH851984:LMR851984 LWD851984:LWN851984 MFZ851984:MGJ851984 MPV851984:MQF851984 MZR851984:NAB851984 NJN851984:NJX851984 NTJ851984:NTT851984 ODF851984:ODP851984 ONB851984:ONL851984 OWX851984:OXH851984 PGT851984:PHD851984 PQP851984:PQZ851984 QAL851984:QAV851984 QKH851984:QKR851984 QUD851984:QUN851984 RDZ851984:REJ851984 RNV851984:ROF851984 RXR851984:RYB851984 SHN851984:SHX851984 SRJ851984:SRT851984 TBF851984:TBP851984 TLB851984:TLL851984 TUX851984:TVH851984 UET851984:UFD851984 UOP851984:UOZ851984 UYL851984:UYV851984 VIH851984:VIR851984 VSD851984:VSN851984 WBZ851984:WCJ851984 WLV851984:WMF851984 WVR851984:WWB851984 J917520:T917520 JF917520:JP917520 TB917520:TL917520 ACX917520:ADH917520 AMT917520:AND917520 AWP917520:AWZ917520 BGL917520:BGV917520 BQH917520:BQR917520 CAD917520:CAN917520 CJZ917520:CKJ917520 CTV917520:CUF917520 DDR917520:DEB917520 DNN917520:DNX917520 DXJ917520:DXT917520 EHF917520:EHP917520 ERB917520:ERL917520 FAX917520:FBH917520 FKT917520:FLD917520 FUP917520:FUZ917520 GEL917520:GEV917520 GOH917520:GOR917520 GYD917520:GYN917520 HHZ917520:HIJ917520 HRV917520:HSF917520 IBR917520:ICB917520 ILN917520:ILX917520 IVJ917520:IVT917520 JFF917520:JFP917520 JPB917520:JPL917520 JYX917520:JZH917520 KIT917520:KJD917520 KSP917520:KSZ917520 LCL917520:LCV917520 LMH917520:LMR917520 LWD917520:LWN917520 MFZ917520:MGJ917520 MPV917520:MQF917520 MZR917520:NAB917520 NJN917520:NJX917520 NTJ917520:NTT917520 ODF917520:ODP917520 ONB917520:ONL917520 OWX917520:OXH917520 PGT917520:PHD917520 PQP917520:PQZ917520 QAL917520:QAV917520 QKH917520:QKR917520 QUD917520:QUN917520 RDZ917520:REJ917520 RNV917520:ROF917520 RXR917520:RYB917520 SHN917520:SHX917520 SRJ917520:SRT917520 TBF917520:TBP917520 TLB917520:TLL917520 TUX917520:TVH917520 UET917520:UFD917520 UOP917520:UOZ917520 UYL917520:UYV917520 VIH917520:VIR917520 VSD917520:VSN917520 WBZ917520:WCJ917520 WLV917520:WMF917520 WVR917520:WWB917520 J983056:T983056 JF983056:JP983056 TB983056:TL983056 ACX983056:ADH983056 AMT983056:AND983056 AWP983056:AWZ983056 BGL983056:BGV983056 BQH983056:BQR983056 CAD983056:CAN983056 CJZ983056:CKJ983056 CTV983056:CUF983056 DDR983056:DEB983056 DNN983056:DNX983056 DXJ983056:DXT983056 EHF983056:EHP983056 ERB983056:ERL983056 FAX983056:FBH983056 FKT983056:FLD983056 FUP983056:FUZ983056 GEL983056:GEV983056 GOH983056:GOR983056 GYD983056:GYN983056 HHZ983056:HIJ983056 HRV983056:HSF983056 IBR983056:ICB983056 ILN983056:ILX983056 IVJ983056:IVT983056 JFF983056:JFP983056 JPB983056:JPL983056 JYX983056:JZH983056 KIT983056:KJD983056 KSP983056:KSZ983056 LCL983056:LCV983056 LMH983056:LMR983056 LWD983056:LWN983056 MFZ983056:MGJ983056 MPV983056:MQF983056 MZR983056:NAB983056 NJN983056:NJX983056 NTJ983056:NTT983056 ODF983056:ODP983056 ONB983056:ONL983056 OWX983056:OXH983056 PGT983056:PHD983056 PQP983056:PQZ983056 QAL983056:QAV983056 QKH983056:QKR983056 QUD983056:QUN983056 RDZ983056:REJ983056 RNV983056:ROF983056 RXR983056:RYB983056 SHN983056:SHX983056 SRJ983056:SRT983056 TBF983056:TBP983056 TLB983056:TLL983056 TUX983056:TVH983056 UET983056:UFD983056 UOP983056:UOZ983056 UYL983056:UYV983056 VIH983056:VIR983056 VSD983056:VSN983056 WBZ983056:WCJ983056 WLV983056:WMF983056 WVR983056:WWB983056 V16:X16 JR16:JT16 TN16:TP16 ADJ16:ADL16 ANF16:ANH16 AXB16:AXD16 BGX16:BGZ16 BQT16:BQV16 CAP16:CAR16 CKL16:CKN16 CUH16:CUJ16 DED16:DEF16 DNZ16:DOB16 DXV16:DXX16 EHR16:EHT16 ERN16:ERP16 FBJ16:FBL16 FLF16:FLH16 FVB16:FVD16 GEX16:GEZ16 GOT16:GOV16 GYP16:GYR16 HIL16:HIN16 HSH16:HSJ16 ICD16:ICF16 ILZ16:IMB16 IVV16:IVX16 JFR16:JFT16 JPN16:JPP16 JZJ16:JZL16 KJF16:KJH16 KTB16:KTD16 LCX16:LCZ16 LMT16:LMV16 LWP16:LWR16 MGL16:MGN16 MQH16:MQJ16 NAD16:NAF16 NJZ16:NKB16 NTV16:NTX16 ODR16:ODT16 ONN16:ONP16 OXJ16:OXL16 PHF16:PHH16 PRB16:PRD16 QAX16:QAZ16 QKT16:QKV16 QUP16:QUR16 REL16:REN16 ROH16:ROJ16 RYD16:RYF16 SHZ16:SIB16 SRV16:SRX16 TBR16:TBT16 TLN16:TLP16 TVJ16:TVL16 UFF16:UFH16 UPB16:UPD16 UYX16:UYZ16 VIT16:VIV16 VSP16:VSR16 WCL16:WCN16 WMH16:WMJ16 WWD16:WWF16 V65552:X65552 JR65552:JT65552 TN65552:TP65552 ADJ65552:ADL65552 ANF65552:ANH65552 AXB65552:AXD65552 BGX65552:BGZ65552 BQT65552:BQV65552 CAP65552:CAR65552 CKL65552:CKN65552 CUH65552:CUJ65552 DED65552:DEF65552 DNZ65552:DOB65552 DXV65552:DXX65552 EHR65552:EHT65552 ERN65552:ERP65552 FBJ65552:FBL65552 FLF65552:FLH65552 FVB65552:FVD65552 GEX65552:GEZ65552 GOT65552:GOV65552 GYP65552:GYR65552 HIL65552:HIN65552 HSH65552:HSJ65552 ICD65552:ICF65552 ILZ65552:IMB65552 IVV65552:IVX65552 JFR65552:JFT65552 JPN65552:JPP65552 JZJ65552:JZL65552 KJF65552:KJH65552 KTB65552:KTD65552 LCX65552:LCZ65552 LMT65552:LMV65552 LWP65552:LWR65552 MGL65552:MGN65552 MQH65552:MQJ65552 NAD65552:NAF65552 NJZ65552:NKB65552 NTV65552:NTX65552 ODR65552:ODT65552 ONN65552:ONP65552 OXJ65552:OXL65552 PHF65552:PHH65552 PRB65552:PRD65552 QAX65552:QAZ65552 QKT65552:QKV65552 QUP65552:QUR65552 REL65552:REN65552 ROH65552:ROJ65552 RYD65552:RYF65552 SHZ65552:SIB65552 SRV65552:SRX65552 TBR65552:TBT65552 TLN65552:TLP65552 TVJ65552:TVL65552 UFF65552:UFH65552 UPB65552:UPD65552 UYX65552:UYZ65552 VIT65552:VIV65552 VSP65552:VSR65552 WCL65552:WCN65552 WMH65552:WMJ65552 WWD65552:WWF65552 V131088:X131088 JR131088:JT131088 TN131088:TP131088 ADJ131088:ADL131088 ANF131088:ANH131088 AXB131088:AXD131088 BGX131088:BGZ131088 BQT131088:BQV131088 CAP131088:CAR131088 CKL131088:CKN131088 CUH131088:CUJ131088 DED131088:DEF131088 DNZ131088:DOB131088 DXV131088:DXX131088 EHR131088:EHT131088 ERN131088:ERP131088 FBJ131088:FBL131088 FLF131088:FLH131088 FVB131088:FVD131088 GEX131088:GEZ131088 GOT131088:GOV131088 GYP131088:GYR131088 HIL131088:HIN131088 HSH131088:HSJ131088 ICD131088:ICF131088 ILZ131088:IMB131088 IVV131088:IVX131088 JFR131088:JFT131088 JPN131088:JPP131088 JZJ131088:JZL131088 KJF131088:KJH131088 KTB131088:KTD131088 LCX131088:LCZ131088 LMT131088:LMV131088 LWP131088:LWR131088 MGL131088:MGN131088 MQH131088:MQJ131088 NAD131088:NAF131088 NJZ131088:NKB131088 NTV131088:NTX131088 ODR131088:ODT131088 ONN131088:ONP131088 OXJ131088:OXL131088 PHF131088:PHH131088 PRB131088:PRD131088 QAX131088:QAZ131088 QKT131088:QKV131088 QUP131088:QUR131088 REL131088:REN131088 ROH131088:ROJ131088 RYD131088:RYF131088 SHZ131088:SIB131088 SRV131088:SRX131088 TBR131088:TBT131088 TLN131088:TLP131088 TVJ131088:TVL131088 UFF131088:UFH131088 UPB131088:UPD131088 UYX131088:UYZ131088 VIT131088:VIV131088 VSP131088:VSR131088 WCL131088:WCN131088 WMH131088:WMJ131088 WWD131088:WWF131088 V196624:X196624 JR196624:JT196624 TN196624:TP196624 ADJ196624:ADL196624 ANF196624:ANH196624 AXB196624:AXD196624 BGX196624:BGZ196624 BQT196624:BQV196624 CAP196624:CAR196624 CKL196624:CKN196624 CUH196624:CUJ196624 DED196624:DEF196624 DNZ196624:DOB196624 DXV196624:DXX196624 EHR196624:EHT196624 ERN196624:ERP196624 FBJ196624:FBL196624 FLF196624:FLH196624 FVB196624:FVD196624 GEX196624:GEZ196624 GOT196624:GOV196624 GYP196624:GYR196624 HIL196624:HIN196624 HSH196624:HSJ196624 ICD196624:ICF196624 ILZ196624:IMB196624 IVV196624:IVX196624 JFR196624:JFT196624 JPN196624:JPP196624 JZJ196624:JZL196624 KJF196624:KJH196624 KTB196624:KTD196624 LCX196624:LCZ196624 LMT196624:LMV196624 LWP196624:LWR196624 MGL196624:MGN196624 MQH196624:MQJ196624 NAD196624:NAF196624 NJZ196624:NKB196624 NTV196624:NTX196624 ODR196624:ODT196624 ONN196624:ONP196624 OXJ196624:OXL196624 PHF196624:PHH196624 PRB196624:PRD196624 QAX196624:QAZ196624 QKT196624:QKV196624 QUP196624:QUR196624 REL196624:REN196624 ROH196624:ROJ196624 RYD196624:RYF196624 SHZ196624:SIB196624 SRV196624:SRX196624 TBR196624:TBT196624 TLN196624:TLP196624 TVJ196624:TVL196624 UFF196624:UFH196624 UPB196624:UPD196624 UYX196624:UYZ196624 VIT196624:VIV196624 VSP196624:VSR196624 WCL196624:WCN196624 WMH196624:WMJ196624 WWD196624:WWF196624 V262160:X262160 JR262160:JT262160 TN262160:TP262160 ADJ262160:ADL262160 ANF262160:ANH262160 AXB262160:AXD262160 BGX262160:BGZ262160 BQT262160:BQV262160 CAP262160:CAR262160 CKL262160:CKN262160 CUH262160:CUJ262160 DED262160:DEF262160 DNZ262160:DOB262160 DXV262160:DXX262160 EHR262160:EHT262160 ERN262160:ERP262160 FBJ262160:FBL262160 FLF262160:FLH262160 FVB262160:FVD262160 GEX262160:GEZ262160 GOT262160:GOV262160 GYP262160:GYR262160 HIL262160:HIN262160 HSH262160:HSJ262160 ICD262160:ICF262160 ILZ262160:IMB262160 IVV262160:IVX262160 JFR262160:JFT262160 JPN262160:JPP262160 JZJ262160:JZL262160 KJF262160:KJH262160 KTB262160:KTD262160 LCX262160:LCZ262160 LMT262160:LMV262160 LWP262160:LWR262160 MGL262160:MGN262160 MQH262160:MQJ262160 NAD262160:NAF262160 NJZ262160:NKB262160 NTV262160:NTX262160 ODR262160:ODT262160 ONN262160:ONP262160 OXJ262160:OXL262160 PHF262160:PHH262160 PRB262160:PRD262160 QAX262160:QAZ262160 QKT262160:QKV262160 QUP262160:QUR262160 REL262160:REN262160 ROH262160:ROJ262160 RYD262160:RYF262160 SHZ262160:SIB262160 SRV262160:SRX262160 TBR262160:TBT262160 TLN262160:TLP262160 TVJ262160:TVL262160 UFF262160:UFH262160 UPB262160:UPD262160 UYX262160:UYZ262160 VIT262160:VIV262160 VSP262160:VSR262160 WCL262160:WCN262160 WMH262160:WMJ262160 WWD262160:WWF262160 V327696:X327696 JR327696:JT327696 TN327696:TP327696 ADJ327696:ADL327696 ANF327696:ANH327696 AXB327696:AXD327696 BGX327696:BGZ327696 BQT327696:BQV327696 CAP327696:CAR327696 CKL327696:CKN327696 CUH327696:CUJ327696 DED327696:DEF327696 DNZ327696:DOB327696 DXV327696:DXX327696 EHR327696:EHT327696 ERN327696:ERP327696 FBJ327696:FBL327696 FLF327696:FLH327696 FVB327696:FVD327696 GEX327696:GEZ327696 GOT327696:GOV327696 GYP327696:GYR327696 HIL327696:HIN327696 HSH327696:HSJ327696 ICD327696:ICF327696 ILZ327696:IMB327696 IVV327696:IVX327696 JFR327696:JFT327696 JPN327696:JPP327696 JZJ327696:JZL327696 KJF327696:KJH327696 KTB327696:KTD327696 LCX327696:LCZ327696 LMT327696:LMV327696 LWP327696:LWR327696 MGL327696:MGN327696 MQH327696:MQJ327696 NAD327696:NAF327696 NJZ327696:NKB327696 NTV327696:NTX327696 ODR327696:ODT327696 ONN327696:ONP327696 OXJ327696:OXL327696 PHF327696:PHH327696 PRB327696:PRD327696 QAX327696:QAZ327696 QKT327696:QKV327696 QUP327696:QUR327696 REL327696:REN327696 ROH327696:ROJ327696 RYD327696:RYF327696 SHZ327696:SIB327696 SRV327696:SRX327696 TBR327696:TBT327696 TLN327696:TLP327696 TVJ327696:TVL327696 UFF327696:UFH327696 UPB327696:UPD327696 UYX327696:UYZ327696 VIT327696:VIV327696 VSP327696:VSR327696 WCL327696:WCN327696 WMH327696:WMJ327696 WWD327696:WWF327696 V393232:X393232 JR393232:JT393232 TN393232:TP393232 ADJ393232:ADL393232 ANF393232:ANH393232 AXB393232:AXD393232 BGX393232:BGZ393232 BQT393232:BQV393232 CAP393232:CAR393232 CKL393232:CKN393232 CUH393232:CUJ393232 DED393232:DEF393232 DNZ393232:DOB393232 DXV393232:DXX393232 EHR393232:EHT393232 ERN393232:ERP393232 FBJ393232:FBL393232 FLF393232:FLH393232 FVB393232:FVD393232 GEX393232:GEZ393232 GOT393232:GOV393232 GYP393232:GYR393232 HIL393232:HIN393232 HSH393232:HSJ393232 ICD393232:ICF393232 ILZ393232:IMB393232 IVV393232:IVX393232 JFR393232:JFT393232 JPN393232:JPP393232 JZJ393232:JZL393232 KJF393232:KJH393232 KTB393232:KTD393232 LCX393232:LCZ393232 LMT393232:LMV393232 LWP393232:LWR393232 MGL393232:MGN393232 MQH393232:MQJ393232 NAD393232:NAF393232 NJZ393232:NKB393232 NTV393232:NTX393232 ODR393232:ODT393232 ONN393232:ONP393232 OXJ393232:OXL393232 PHF393232:PHH393232 PRB393232:PRD393232 QAX393232:QAZ393232 QKT393232:QKV393232 QUP393232:QUR393232 REL393232:REN393232 ROH393232:ROJ393232 RYD393232:RYF393232 SHZ393232:SIB393232 SRV393232:SRX393232 TBR393232:TBT393232 TLN393232:TLP393232 TVJ393232:TVL393232 UFF393232:UFH393232 UPB393232:UPD393232 UYX393232:UYZ393232 VIT393232:VIV393232 VSP393232:VSR393232 WCL393232:WCN393232 WMH393232:WMJ393232 WWD393232:WWF393232 V458768:X458768 JR458768:JT458768 TN458768:TP458768 ADJ458768:ADL458768 ANF458768:ANH458768 AXB458768:AXD458768 BGX458768:BGZ458768 BQT458768:BQV458768 CAP458768:CAR458768 CKL458768:CKN458768 CUH458768:CUJ458768 DED458768:DEF458768 DNZ458768:DOB458768 DXV458768:DXX458768 EHR458768:EHT458768 ERN458768:ERP458768 FBJ458768:FBL458768 FLF458768:FLH458768 FVB458768:FVD458768 GEX458768:GEZ458768 GOT458768:GOV458768 GYP458768:GYR458768 HIL458768:HIN458768 HSH458768:HSJ458768 ICD458768:ICF458768 ILZ458768:IMB458768 IVV458768:IVX458768 JFR458768:JFT458768 JPN458768:JPP458768 JZJ458768:JZL458768 KJF458768:KJH458768 KTB458768:KTD458768 LCX458768:LCZ458768 LMT458768:LMV458768 LWP458768:LWR458768 MGL458768:MGN458768 MQH458768:MQJ458768 NAD458768:NAF458768 NJZ458768:NKB458768 NTV458768:NTX458768 ODR458768:ODT458768 ONN458768:ONP458768 OXJ458768:OXL458768 PHF458768:PHH458768 PRB458768:PRD458768 QAX458768:QAZ458768 QKT458768:QKV458768 QUP458768:QUR458768 REL458768:REN458768 ROH458768:ROJ458768 RYD458768:RYF458768 SHZ458768:SIB458768 SRV458768:SRX458768 TBR458768:TBT458768 TLN458768:TLP458768 TVJ458768:TVL458768 UFF458768:UFH458768 UPB458768:UPD458768 UYX458768:UYZ458768 VIT458768:VIV458768 VSP458768:VSR458768 WCL458768:WCN458768 WMH458768:WMJ458768 WWD458768:WWF458768 V524304:X524304 JR524304:JT524304 TN524304:TP524304 ADJ524304:ADL524304 ANF524304:ANH524304 AXB524304:AXD524304 BGX524304:BGZ524304 BQT524304:BQV524304 CAP524304:CAR524304 CKL524304:CKN524304 CUH524304:CUJ524304 DED524304:DEF524304 DNZ524304:DOB524304 DXV524304:DXX524304 EHR524304:EHT524304 ERN524304:ERP524304 FBJ524304:FBL524304 FLF524304:FLH524304 FVB524304:FVD524304 GEX524304:GEZ524304 GOT524304:GOV524304 GYP524304:GYR524304 HIL524304:HIN524304 HSH524304:HSJ524304 ICD524304:ICF524304 ILZ524304:IMB524304 IVV524304:IVX524304 JFR524304:JFT524304 JPN524304:JPP524304 JZJ524304:JZL524304 KJF524304:KJH524304 KTB524304:KTD524304 LCX524304:LCZ524304 LMT524304:LMV524304 LWP524304:LWR524304 MGL524304:MGN524304 MQH524304:MQJ524304 NAD524304:NAF524304 NJZ524304:NKB524304 NTV524304:NTX524304 ODR524304:ODT524304 ONN524304:ONP524304 OXJ524304:OXL524304 PHF524304:PHH524304 PRB524304:PRD524304 QAX524304:QAZ524304 QKT524304:QKV524304 QUP524304:QUR524304 REL524304:REN524304 ROH524304:ROJ524304 RYD524304:RYF524304 SHZ524304:SIB524304 SRV524304:SRX524304 TBR524304:TBT524304 TLN524304:TLP524304 TVJ524304:TVL524304 UFF524304:UFH524304 UPB524304:UPD524304 UYX524304:UYZ524304 VIT524304:VIV524304 VSP524304:VSR524304 WCL524304:WCN524304 WMH524304:WMJ524304 WWD524304:WWF524304 V589840:X589840 JR589840:JT589840 TN589840:TP589840 ADJ589840:ADL589840 ANF589840:ANH589840 AXB589840:AXD589840 BGX589840:BGZ589840 BQT589840:BQV589840 CAP589840:CAR589840 CKL589840:CKN589840 CUH589840:CUJ589840 DED589840:DEF589840 DNZ589840:DOB589840 DXV589840:DXX589840 EHR589840:EHT589840 ERN589840:ERP589840 FBJ589840:FBL589840 FLF589840:FLH589840 FVB589840:FVD589840 GEX589840:GEZ589840 GOT589840:GOV589840 GYP589840:GYR589840 HIL589840:HIN589840 HSH589840:HSJ589840 ICD589840:ICF589840 ILZ589840:IMB589840 IVV589840:IVX589840 JFR589840:JFT589840 JPN589840:JPP589840 JZJ589840:JZL589840 KJF589840:KJH589840 KTB589840:KTD589840 LCX589840:LCZ589840 LMT589840:LMV589840 LWP589840:LWR589840 MGL589840:MGN589840 MQH589840:MQJ589840 NAD589840:NAF589840 NJZ589840:NKB589840 NTV589840:NTX589840 ODR589840:ODT589840 ONN589840:ONP589840 OXJ589840:OXL589840 PHF589840:PHH589840 PRB589840:PRD589840 QAX589840:QAZ589840 QKT589840:QKV589840 QUP589840:QUR589840 REL589840:REN589840 ROH589840:ROJ589840 RYD589840:RYF589840 SHZ589840:SIB589840 SRV589840:SRX589840 TBR589840:TBT589840 TLN589840:TLP589840 TVJ589840:TVL589840 UFF589840:UFH589840 UPB589840:UPD589840 UYX589840:UYZ589840 VIT589840:VIV589840 VSP589840:VSR589840 WCL589840:WCN589840 WMH589840:WMJ589840 WWD589840:WWF589840 V655376:X655376 JR655376:JT655376 TN655376:TP655376 ADJ655376:ADL655376 ANF655376:ANH655376 AXB655376:AXD655376 BGX655376:BGZ655376 BQT655376:BQV655376 CAP655376:CAR655376 CKL655376:CKN655376 CUH655376:CUJ655376 DED655376:DEF655376 DNZ655376:DOB655376 DXV655376:DXX655376 EHR655376:EHT655376 ERN655376:ERP655376 FBJ655376:FBL655376 FLF655376:FLH655376 FVB655376:FVD655376 GEX655376:GEZ655376 GOT655376:GOV655376 GYP655376:GYR655376 HIL655376:HIN655376 HSH655376:HSJ655376 ICD655376:ICF655376 ILZ655376:IMB655376 IVV655376:IVX655376 JFR655376:JFT655376 JPN655376:JPP655376 JZJ655376:JZL655376 KJF655376:KJH655376 KTB655376:KTD655376 LCX655376:LCZ655376 LMT655376:LMV655376 LWP655376:LWR655376 MGL655376:MGN655376 MQH655376:MQJ655376 NAD655376:NAF655376 NJZ655376:NKB655376 NTV655376:NTX655376 ODR655376:ODT655376 ONN655376:ONP655376 OXJ655376:OXL655376 PHF655376:PHH655376 PRB655376:PRD655376 QAX655376:QAZ655376 QKT655376:QKV655376 QUP655376:QUR655376 REL655376:REN655376 ROH655376:ROJ655376 RYD655376:RYF655376 SHZ655376:SIB655376 SRV655376:SRX655376 TBR655376:TBT655376 TLN655376:TLP655376 TVJ655376:TVL655376 UFF655376:UFH655376 UPB655376:UPD655376 UYX655376:UYZ655376 VIT655376:VIV655376 VSP655376:VSR655376 WCL655376:WCN655376 WMH655376:WMJ655376 WWD655376:WWF655376 V720912:X720912 JR720912:JT720912 TN720912:TP720912 ADJ720912:ADL720912 ANF720912:ANH720912 AXB720912:AXD720912 BGX720912:BGZ720912 BQT720912:BQV720912 CAP720912:CAR720912 CKL720912:CKN720912 CUH720912:CUJ720912 DED720912:DEF720912 DNZ720912:DOB720912 DXV720912:DXX720912 EHR720912:EHT720912 ERN720912:ERP720912 FBJ720912:FBL720912 FLF720912:FLH720912 FVB720912:FVD720912 GEX720912:GEZ720912 GOT720912:GOV720912 GYP720912:GYR720912 HIL720912:HIN720912 HSH720912:HSJ720912 ICD720912:ICF720912 ILZ720912:IMB720912 IVV720912:IVX720912 JFR720912:JFT720912 JPN720912:JPP720912 JZJ720912:JZL720912 KJF720912:KJH720912 KTB720912:KTD720912 LCX720912:LCZ720912 LMT720912:LMV720912 LWP720912:LWR720912 MGL720912:MGN720912 MQH720912:MQJ720912 NAD720912:NAF720912 NJZ720912:NKB720912 NTV720912:NTX720912 ODR720912:ODT720912 ONN720912:ONP720912 OXJ720912:OXL720912 PHF720912:PHH720912 PRB720912:PRD720912 QAX720912:QAZ720912 QKT720912:QKV720912 QUP720912:QUR720912 REL720912:REN720912 ROH720912:ROJ720912 RYD720912:RYF720912 SHZ720912:SIB720912 SRV720912:SRX720912 TBR720912:TBT720912 TLN720912:TLP720912 TVJ720912:TVL720912 UFF720912:UFH720912 UPB720912:UPD720912 UYX720912:UYZ720912 VIT720912:VIV720912 VSP720912:VSR720912 WCL720912:WCN720912 WMH720912:WMJ720912 WWD720912:WWF720912 V786448:X786448 JR786448:JT786448 TN786448:TP786448 ADJ786448:ADL786448 ANF786448:ANH786448 AXB786448:AXD786448 BGX786448:BGZ786448 BQT786448:BQV786448 CAP786448:CAR786448 CKL786448:CKN786448 CUH786448:CUJ786448 DED786448:DEF786448 DNZ786448:DOB786448 DXV786448:DXX786448 EHR786448:EHT786448 ERN786448:ERP786448 FBJ786448:FBL786448 FLF786448:FLH786448 FVB786448:FVD786448 GEX786448:GEZ786448 GOT786448:GOV786448 GYP786448:GYR786448 HIL786448:HIN786448 HSH786448:HSJ786448 ICD786448:ICF786448 ILZ786448:IMB786448 IVV786448:IVX786448 JFR786448:JFT786448 JPN786448:JPP786448 JZJ786448:JZL786448 KJF786448:KJH786448 KTB786448:KTD786448 LCX786448:LCZ786448 LMT786448:LMV786448 LWP786448:LWR786448 MGL786448:MGN786448 MQH786448:MQJ786448 NAD786448:NAF786448 NJZ786448:NKB786448 NTV786448:NTX786448 ODR786448:ODT786448 ONN786448:ONP786448 OXJ786448:OXL786448 PHF786448:PHH786448 PRB786448:PRD786448 QAX786448:QAZ786448 QKT786448:QKV786448 QUP786448:QUR786448 REL786448:REN786448 ROH786448:ROJ786448 RYD786448:RYF786448 SHZ786448:SIB786448 SRV786448:SRX786448 TBR786448:TBT786448 TLN786448:TLP786448 TVJ786448:TVL786448 UFF786448:UFH786448 UPB786448:UPD786448 UYX786448:UYZ786448 VIT786448:VIV786448 VSP786448:VSR786448 WCL786448:WCN786448 WMH786448:WMJ786448 WWD786448:WWF786448 V851984:X851984 JR851984:JT851984 TN851984:TP851984 ADJ851984:ADL851984 ANF851984:ANH851984 AXB851984:AXD851984 BGX851984:BGZ851984 BQT851984:BQV851984 CAP851984:CAR851984 CKL851984:CKN851984 CUH851984:CUJ851984 DED851984:DEF851984 DNZ851984:DOB851984 DXV851984:DXX851984 EHR851984:EHT851984 ERN851984:ERP851984 FBJ851984:FBL851984 FLF851984:FLH851984 FVB851984:FVD851984 GEX851984:GEZ851984 GOT851984:GOV851984 GYP851984:GYR851984 HIL851984:HIN851984 HSH851984:HSJ851984 ICD851984:ICF851984 ILZ851984:IMB851984 IVV851984:IVX851984 JFR851984:JFT851984 JPN851984:JPP851984 JZJ851984:JZL851984 KJF851984:KJH851984 KTB851984:KTD851984 LCX851984:LCZ851984 LMT851984:LMV851984 LWP851984:LWR851984 MGL851984:MGN851984 MQH851984:MQJ851984 NAD851984:NAF851984 NJZ851984:NKB851984 NTV851984:NTX851984 ODR851984:ODT851984 ONN851984:ONP851984 OXJ851984:OXL851984 PHF851984:PHH851984 PRB851984:PRD851984 QAX851984:QAZ851984 QKT851984:QKV851984 QUP851984:QUR851984 REL851984:REN851984 ROH851984:ROJ851984 RYD851984:RYF851984 SHZ851984:SIB851984 SRV851984:SRX851984 TBR851984:TBT851984 TLN851984:TLP851984 TVJ851984:TVL851984 UFF851984:UFH851984 UPB851984:UPD851984 UYX851984:UYZ851984 VIT851984:VIV851984 VSP851984:VSR851984 WCL851984:WCN851984 WMH851984:WMJ851984 WWD851984:WWF851984 V917520:X917520 JR917520:JT917520 TN917520:TP917520 ADJ917520:ADL917520 ANF917520:ANH917520 AXB917520:AXD917520 BGX917520:BGZ917520 BQT917520:BQV917520 CAP917520:CAR917520 CKL917520:CKN917520 CUH917520:CUJ917520 DED917520:DEF917520 DNZ917520:DOB917520 DXV917520:DXX917520 EHR917520:EHT917520 ERN917520:ERP917520 FBJ917520:FBL917520 FLF917520:FLH917520 FVB917520:FVD917520 GEX917520:GEZ917520 GOT917520:GOV917520 GYP917520:GYR917520 HIL917520:HIN917520 HSH917520:HSJ917520 ICD917520:ICF917520 ILZ917520:IMB917520 IVV917520:IVX917520 JFR917520:JFT917520 JPN917520:JPP917520 JZJ917520:JZL917520 KJF917520:KJH917520 KTB917520:KTD917520 LCX917520:LCZ917520 LMT917520:LMV917520 LWP917520:LWR917520 MGL917520:MGN917520 MQH917520:MQJ917520 NAD917520:NAF917520 NJZ917520:NKB917520 NTV917520:NTX917520 ODR917520:ODT917520 ONN917520:ONP917520 OXJ917520:OXL917520 PHF917520:PHH917520 PRB917520:PRD917520 QAX917520:QAZ917520 QKT917520:QKV917520 QUP917520:QUR917520 REL917520:REN917520 ROH917520:ROJ917520 RYD917520:RYF917520 SHZ917520:SIB917520 SRV917520:SRX917520 TBR917520:TBT917520 TLN917520:TLP917520 TVJ917520:TVL917520 UFF917520:UFH917520 UPB917520:UPD917520 UYX917520:UYZ917520 VIT917520:VIV917520 VSP917520:VSR917520 WCL917520:WCN917520 WMH917520:WMJ917520 WWD917520:WWF917520 V983056:X983056 JR983056:JT983056 TN983056:TP983056 ADJ983056:ADL983056 ANF983056:ANH983056 AXB983056:AXD983056 BGX983056:BGZ983056 BQT983056:BQV983056 CAP983056:CAR983056 CKL983056:CKN983056 CUH983056:CUJ983056 DED983056:DEF983056 DNZ983056:DOB983056 DXV983056:DXX983056 EHR983056:EHT983056 ERN983056:ERP983056 FBJ983056:FBL983056 FLF983056:FLH983056 FVB983056:FVD983056 GEX983056:GEZ983056 GOT983056:GOV983056 GYP983056:GYR983056 HIL983056:HIN983056 HSH983056:HSJ983056 ICD983056:ICF983056 ILZ983056:IMB983056 IVV983056:IVX983056 JFR983056:JFT983056 JPN983056:JPP983056 JZJ983056:JZL983056 KJF983056:KJH983056 KTB983056:KTD983056 LCX983056:LCZ983056 LMT983056:LMV983056 LWP983056:LWR983056 MGL983056:MGN983056 MQH983056:MQJ983056 NAD983056:NAF983056 NJZ983056:NKB983056 NTV983056:NTX983056 ODR983056:ODT983056 ONN983056:ONP983056 OXJ983056:OXL983056 PHF983056:PHH983056 PRB983056:PRD983056 QAX983056:QAZ983056 QKT983056:QKV983056 QUP983056:QUR983056 REL983056:REN983056 ROH983056:ROJ983056 RYD983056:RYF983056 SHZ983056:SIB983056 SRV983056:SRX983056 TBR983056:TBT983056 TLN983056:TLP983056 TVJ983056:TVL983056 UFF983056:UFH983056 UPB983056:UPD983056 UYX983056:UYZ983056 VIT983056:VIV983056 VSP983056:VSR983056 WCL983056:WCN983056 WMH983056:WMJ983056 WWD983056:WWF983056 J17:X26 JF17:JT26 TB17:TP26 ACX17:ADL26 AMT17:ANH26 AWP17:AXD26 BGL17:BGZ26 BQH17:BQV26 CAD17:CAR26 CJZ17:CKN26 CTV17:CUJ26 DDR17:DEF26 DNN17:DOB26 DXJ17:DXX26 EHF17:EHT26 ERB17:ERP26 FAX17:FBL26 FKT17:FLH26 FUP17:FVD26 GEL17:GEZ26 GOH17:GOV26 GYD17:GYR26 HHZ17:HIN26 HRV17:HSJ26 IBR17:ICF26 ILN17:IMB26 IVJ17:IVX26 JFF17:JFT26 JPB17:JPP26 JYX17:JZL26 KIT17:KJH26 KSP17:KTD26 LCL17:LCZ26 LMH17:LMV26 LWD17:LWR26 MFZ17:MGN26 MPV17:MQJ26 MZR17:NAF26 NJN17:NKB26 NTJ17:NTX26 ODF17:ODT26 ONB17:ONP26 OWX17:OXL26 PGT17:PHH26 PQP17:PRD26 QAL17:QAZ26 QKH17:QKV26 QUD17:QUR26 RDZ17:REN26 RNV17:ROJ26 RXR17:RYF26 SHN17:SIB26 SRJ17:SRX26 TBF17:TBT26 TLB17:TLP26 TUX17:TVL26 UET17:UFH26 UOP17:UPD26 UYL17:UYZ26 VIH17:VIV26 VSD17:VSR26 WBZ17:WCN26 WLV17:WMJ26 WVR17:WWF26 J65553:X65562 JF65553:JT65562 TB65553:TP65562 ACX65553:ADL65562 AMT65553:ANH65562 AWP65553:AXD65562 BGL65553:BGZ65562 BQH65553:BQV65562 CAD65553:CAR65562 CJZ65553:CKN65562 CTV65553:CUJ65562 DDR65553:DEF65562 DNN65553:DOB65562 DXJ65553:DXX65562 EHF65553:EHT65562 ERB65553:ERP65562 FAX65553:FBL65562 FKT65553:FLH65562 FUP65553:FVD65562 GEL65553:GEZ65562 GOH65553:GOV65562 GYD65553:GYR65562 HHZ65553:HIN65562 HRV65553:HSJ65562 IBR65553:ICF65562 ILN65553:IMB65562 IVJ65553:IVX65562 JFF65553:JFT65562 JPB65553:JPP65562 JYX65553:JZL65562 KIT65553:KJH65562 KSP65553:KTD65562 LCL65553:LCZ65562 LMH65553:LMV65562 LWD65553:LWR65562 MFZ65553:MGN65562 MPV65553:MQJ65562 MZR65553:NAF65562 NJN65553:NKB65562 NTJ65553:NTX65562 ODF65553:ODT65562 ONB65553:ONP65562 OWX65553:OXL65562 PGT65553:PHH65562 PQP65553:PRD65562 QAL65553:QAZ65562 QKH65553:QKV65562 QUD65553:QUR65562 RDZ65553:REN65562 RNV65553:ROJ65562 RXR65553:RYF65562 SHN65553:SIB65562 SRJ65553:SRX65562 TBF65553:TBT65562 TLB65553:TLP65562 TUX65553:TVL65562 UET65553:UFH65562 UOP65553:UPD65562 UYL65553:UYZ65562 VIH65553:VIV65562 VSD65553:VSR65562 WBZ65553:WCN65562 WLV65553:WMJ65562 WVR65553:WWF65562 J131089:X131098 JF131089:JT131098 TB131089:TP131098 ACX131089:ADL131098 AMT131089:ANH131098 AWP131089:AXD131098 BGL131089:BGZ131098 BQH131089:BQV131098 CAD131089:CAR131098 CJZ131089:CKN131098 CTV131089:CUJ131098 DDR131089:DEF131098 DNN131089:DOB131098 DXJ131089:DXX131098 EHF131089:EHT131098 ERB131089:ERP131098 FAX131089:FBL131098 FKT131089:FLH131098 FUP131089:FVD131098 GEL131089:GEZ131098 GOH131089:GOV131098 GYD131089:GYR131098 HHZ131089:HIN131098 HRV131089:HSJ131098 IBR131089:ICF131098 ILN131089:IMB131098 IVJ131089:IVX131098 JFF131089:JFT131098 JPB131089:JPP131098 JYX131089:JZL131098 KIT131089:KJH131098 KSP131089:KTD131098 LCL131089:LCZ131098 LMH131089:LMV131098 LWD131089:LWR131098 MFZ131089:MGN131098 MPV131089:MQJ131098 MZR131089:NAF131098 NJN131089:NKB131098 NTJ131089:NTX131098 ODF131089:ODT131098 ONB131089:ONP131098 OWX131089:OXL131098 PGT131089:PHH131098 PQP131089:PRD131098 QAL131089:QAZ131098 QKH131089:QKV131098 QUD131089:QUR131098 RDZ131089:REN131098 RNV131089:ROJ131098 RXR131089:RYF131098 SHN131089:SIB131098 SRJ131089:SRX131098 TBF131089:TBT131098 TLB131089:TLP131098 TUX131089:TVL131098 UET131089:UFH131098 UOP131089:UPD131098 UYL131089:UYZ131098 VIH131089:VIV131098 VSD131089:VSR131098 WBZ131089:WCN131098 WLV131089:WMJ131098 WVR131089:WWF131098 J196625:X196634 JF196625:JT196634 TB196625:TP196634 ACX196625:ADL196634 AMT196625:ANH196634 AWP196625:AXD196634 BGL196625:BGZ196634 BQH196625:BQV196634 CAD196625:CAR196634 CJZ196625:CKN196634 CTV196625:CUJ196634 DDR196625:DEF196634 DNN196625:DOB196634 DXJ196625:DXX196634 EHF196625:EHT196634 ERB196625:ERP196634 FAX196625:FBL196634 FKT196625:FLH196634 FUP196625:FVD196634 GEL196625:GEZ196634 GOH196625:GOV196634 GYD196625:GYR196634 HHZ196625:HIN196634 HRV196625:HSJ196634 IBR196625:ICF196634 ILN196625:IMB196634 IVJ196625:IVX196634 JFF196625:JFT196634 JPB196625:JPP196634 JYX196625:JZL196634 KIT196625:KJH196634 KSP196625:KTD196634 LCL196625:LCZ196634 LMH196625:LMV196634 LWD196625:LWR196634 MFZ196625:MGN196634 MPV196625:MQJ196634 MZR196625:NAF196634 NJN196625:NKB196634 NTJ196625:NTX196634 ODF196625:ODT196634 ONB196625:ONP196634 OWX196625:OXL196634 PGT196625:PHH196634 PQP196625:PRD196634 QAL196625:QAZ196634 QKH196625:QKV196634 QUD196625:QUR196634 RDZ196625:REN196634 RNV196625:ROJ196634 RXR196625:RYF196634 SHN196625:SIB196634 SRJ196625:SRX196634 TBF196625:TBT196634 TLB196625:TLP196634 TUX196625:TVL196634 UET196625:UFH196634 UOP196625:UPD196634 UYL196625:UYZ196634 VIH196625:VIV196634 VSD196625:VSR196634 WBZ196625:WCN196634 WLV196625:WMJ196634 WVR196625:WWF196634 J262161:X262170 JF262161:JT262170 TB262161:TP262170 ACX262161:ADL262170 AMT262161:ANH262170 AWP262161:AXD262170 BGL262161:BGZ262170 BQH262161:BQV262170 CAD262161:CAR262170 CJZ262161:CKN262170 CTV262161:CUJ262170 DDR262161:DEF262170 DNN262161:DOB262170 DXJ262161:DXX262170 EHF262161:EHT262170 ERB262161:ERP262170 FAX262161:FBL262170 FKT262161:FLH262170 FUP262161:FVD262170 GEL262161:GEZ262170 GOH262161:GOV262170 GYD262161:GYR262170 HHZ262161:HIN262170 HRV262161:HSJ262170 IBR262161:ICF262170 ILN262161:IMB262170 IVJ262161:IVX262170 JFF262161:JFT262170 JPB262161:JPP262170 JYX262161:JZL262170 KIT262161:KJH262170 KSP262161:KTD262170 LCL262161:LCZ262170 LMH262161:LMV262170 LWD262161:LWR262170 MFZ262161:MGN262170 MPV262161:MQJ262170 MZR262161:NAF262170 NJN262161:NKB262170 NTJ262161:NTX262170 ODF262161:ODT262170 ONB262161:ONP262170 OWX262161:OXL262170 PGT262161:PHH262170 PQP262161:PRD262170 QAL262161:QAZ262170 QKH262161:QKV262170 QUD262161:QUR262170 RDZ262161:REN262170 RNV262161:ROJ262170 RXR262161:RYF262170 SHN262161:SIB262170 SRJ262161:SRX262170 TBF262161:TBT262170 TLB262161:TLP262170 TUX262161:TVL262170 UET262161:UFH262170 UOP262161:UPD262170 UYL262161:UYZ262170 VIH262161:VIV262170 VSD262161:VSR262170 WBZ262161:WCN262170 WLV262161:WMJ262170 WVR262161:WWF262170 J327697:X327706 JF327697:JT327706 TB327697:TP327706 ACX327697:ADL327706 AMT327697:ANH327706 AWP327697:AXD327706 BGL327697:BGZ327706 BQH327697:BQV327706 CAD327697:CAR327706 CJZ327697:CKN327706 CTV327697:CUJ327706 DDR327697:DEF327706 DNN327697:DOB327706 DXJ327697:DXX327706 EHF327697:EHT327706 ERB327697:ERP327706 FAX327697:FBL327706 FKT327697:FLH327706 FUP327697:FVD327706 GEL327697:GEZ327706 GOH327697:GOV327706 GYD327697:GYR327706 HHZ327697:HIN327706 HRV327697:HSJ327706 IBR327697:ICF327706 ILN327697:IMB327706 IVJ327697:IVX327706 JFF327697:JFT327706 JPB327697:JPP327706 JYX327697:JZL327706 KIT327697:KJH327706 KSP327697:KTD327706 LCL327697:LCZ327706 LMH327697:LMV327706 LWD327697:LWR327706 MFZ327697:MGN327706 MPV327697:MQJ327706 MZR327697:NAF327706 NJN327697:NKB327706 NTJ327697:NTX327706 ODF327697:ODT327706 ONB327697:ONP327706 OWX327697:OXL327706 PGT327697:PHH327706 PQP327697:PRD327706 QAL327697:QAZ327706 QKH327697:QKV327706 QUD327697:QUR327706 RDZ327697:REN327706 RNV327697:ROJ327706 RXR327697:RYF327706 SHN327697:SIB327706 SRJ327697:SRX327706 TBF327697:TBT327706 TLB327697:TLP327706 TUX327697:TVL327706 UET327697:UFH327706 UOP327697:UPD327706 UYL327697:UYZ327706 VIH327697:VIV327706 VSD327697:VSR327706 WBZ327697:WCN327706 WLV327697:WMJ327706 WVR327697:WWF327706 J393233:X393242 JF393233:JT393242 TB393233:TP393242 ACX393233:ADL393242 AMT393233:ANH393242 AWP393233:AXD393242 BGL393233:BGZ393242 BQH393233:BQV393242 CAD393233:CAR393242 CJZ393233:CKN393242 CTV393233:CUJ393242 DDR393233:DEF393242 DNN393233:DOB393242 DXJ393233:DXX393242 EHF393233:EHT393242 ERB393233:ERP393242 FAX393233:FBL393242 FKT393233:FLH393242 FUP393233:FVD393242 GEL393233:GEZ393242 GOH393233:GOV393242 GYD393233:GYR393242 HHZ393233:HIN393242 HRV393233:HSJ393242 IBR393233:ICF393242 ILN393233:IMB393242 IVJ393233:IVX393242 JFF393233:JFT393242 JPB393233:JPP393242 JYX393233:JZL393242 KIT393233:KJH393242 KSP393233:KTD393242 LCL393233:LCZ393242 LMH393233:LMV393242 LWD393233:LWR393242 MFZ393233:MGN393242 MPV393233:MQJ393242 MZR393233:NAF393242 NJN393233:NKB393242 NTJ393233:NTX393242 ODF393233:ODT393242 ONB393233:ONP393242 OWX393233:OXL393242 PGT393233:PHH393242 PQP393233:PRD393242 QAL393233:QAZ393242 QKH393233:QKV393242 QUD393233:QUR393242 RDZ393233:REN393242 RNV393233:ROJ393242 RXR393233:RYF393242 SHN393233:SIB393242 SRJ393233:SRX393242 TBF393233:TBT393242 TLB393233:TLP393242 TUX393233:TVL393242 UET393233:UFH393242 UOP393233:UPD393242 UYL393233:UYZ393242 VIH393233:VIV393242 VSD393233:VSR393242 WBZ393233:WCN393242 WLV393233:WMJ393242 WVR393233:WWF393242 J458769:X458778 JF458769:JT458778 TB458769:TP458778 ACX458769:ADL458778 AMT458769:ANH458778 AWP458769:AXD458778 BGL458769:BGZ458778 BQH458769:BQV458778 CAD458769:CAR458778 CJZ458769:CKN458778 CTV458769:CUJ458778 DDR458769:DEF458778 DNN458769:DOB458778 DXJ458769:DXX458778 EHF458769:EHT458778 ERB458769:ERP458778 FAX458769:FBL458778 FKT458769:FLH458778 FUP458769:FVD458778 GEL458769:GEZ458778 GOH458769:GOV458778 GYD458769:GYR458778 HHZ458769:HIN458778 HRV458769:HSJ458778 IBR458769:ICF458778 ILN458769:IMB458778 IVJ458769:IVX458778 JFF458769:JFT458778 JPB458769:JPP458778 JYX458769:JZL458778 KIT458769:KJH458778 KSP458769:KTD458778 LCL458769:LCZ458778 LMH458769:LMV458778 LWD458769:LWR458778 MFZ458769:MGN458778 MPV458769:MQJ458778 MZR458769:NAF458778 NJN458769:NKB458778 NTJ458769:NTX458778 ODF458769:ODT458778 ONB458769:ONP458778 OWX458769:OXL458778 PGT458769:PHH458778 PQP458769:PRD458778 QAL458769:QAZ458778 QKH458769:QKV458778 QUD458769:QUR458778 RDZ458769:REN458778 RNV458769:ROJ458778 RXR458769:RYF458778 SHN458769:SIB458778 SRJ458769:SRX458778 TBF458769:TBT458778 TLB458769:TLP458778 TUX458769:TVL458778 UET458769:UFH458778 UOP458769:UPD458778 UYL458769:UYZ458778 VIH458769:VIV458778 VSD458769:VSR458778 WBZ458769:WCN458778 WLV458769:WMJ458778 WVR458769:WWF458778 J524305:X524314 JF524305:JT524314 TB524305:TP524314 ACX524305:ADL524314 AMT524305:ANH524314 AWP524305:AXD524314 BGL524305:BGZ524314 BQH524305:BQV524314 CAD524305:CAR524314 CJZ524305:CKN524314 CTV524305:CUJ524314 DDR524305:DEF524314 DNN524305:DOB524314 DXJ524305:DXX524314 EHF524305:EHT524314 ERB524305:ERP524314 FAX524305:FBL524314 FKT524305:FLH524314 FUP524305:FVD524314 GEL524305:GEZ524314 GOH524305:GOV524314 GYD524305:GYR524314 HHZ524305:HIN524314 HRV524305:HSJ524314 IBR524305:ICF524314 ILN524305:IMB524314 IVJ524305:IVX524314 JFF524305:JFT524314 JPB524305:JPP524314 JYX524305:JZL524314 KIT524305:KJH524314 KSP524305:KTD524314 LCL524305:LCZ524314 LMH524305:LMV524314 LWD524305:LWR524314 MFZ524305:MGN524314 MPV524305:MQJ524314 MZR524305:NAF524314 NJN524305:NKB524314 NTJ524305:NTX524314 ODF524305:ODT524314 ONB524305:ONP524314 OWX524305:OXL524314 PGT524305:PHH524314 PQP524305:PRD524314 QAL524305:QAZ524314 QKH524305:QKV524314 QUD524305:QUR524314 RDZ524305:REN524314 RNV524305:ROJ524314 RXR524305:RYF524314 SHN524305:SIB524314 SRJ524305:SRX524314 TBF524305:TBT524314 TLB524305:TLP524314 TUX524305:TVL524314 UET524305:UFH524314 UOP524305:UPD524314 UYL524305:UYZ524314 VIH524305:VIV524314 VSD524305:VSR524314 WBZ524305:WCN524314 WLV524305:WMJ524314 WVR524305:WWF524314 J589841:X589850 JF589841:JT589850 TB589841:TP589850 ACX589841:ADL589850 AMT589841:ANH589850 AWP589841:AXD589850 BGL589841:BGZ589850 BQH589841:BQV589850 CAD589841:CAR589850 CJZ589841:CKN589850 CTV589841:CUJ589850 DDR589841:DEF589850 DNN589841:DOB589850 DXJ589841:DXX589850 EHF589841:EHT589850 ERB589841:ERP589850 FAX589841:FBL589850 FKT589841:FLH589850 FUP589841:FVD589850 GEL589841:GEZ589850 GOH589841:GOV589850 GYD589841:GYR589850 HHZ589841:HIN589850 HRV589841:HSJ589850 IBR589841:ICF589850 ILN589841:IMB589850 IVJ589841:IVX589850 JFF589841:JFT589850 JPB589841:JPP589850 JYX589841:JZL589850 KIT589841:KJH589850 KSP589841:KTD589850 LCL589841:LCZ589850 LMH589841:LMV589850 LWD589841:LWR589850 MFZ589841:MGN589850 MPV589841:MQJ589850 MZR589841:NAF589850 NJN589841:NKB589850 NTJ589841:NTX589850 ODF589841:ODT589850 ONB589841:ONP589850 OWX589841:OXL589850 PGT589841:PHH589850 PQP589841:PRD589850 QAL589841:QAZ589850 QKH589841:QKV589850 QUD589841:QUR589850 RDZ589841:REN589850 RNV589841:ROJ589850 RXR589841:RYF589850 SHN589841:SIB589850 SRJ589841:SRX589850 TBF589841:TBT589850 TLB589841:TLP589850 TUX589841:TVL589850 UET589841:UFH589850 UOP589841:UPD589850 UYL589841:UYZ589850 VIH589841:VIV589850 VSD589841:VSR589850 WBZ589841:WCN589850 WLV589841:WMJ589850 WVR589841:WWF589850 J655377:X655386 JF655377:JT655386 TB655377:TP655386 ACX655377:ADL655386 AMT655377:ANH655386 AWP655377:AXD655386 BGL655377:BGZ655386 BQH655377:BQV655386 CAD655377:CAR655386 CJZ655377:CKN655386 CTV655377:CUJ655386 DDR655377:DEF655386 DNN655377:DOB655386 DXJ655377:DXX655386 EHF655377:EHT655386 ERB655377:ERP655386 FAX655377:FBL655386 FKT655377:FLH655386 FUP655377:FVD655386 GEL655377:GEZ655386 GOH655377:GOV655386 GYD655377:GYR655386 HHZ655377:HIN655386 HRV655377:HSJ655386 IBR655377:ICF655386 ILN655377:IMB655386 IVJ655377:IVX655386 JFF655377:JFT655386 JPB655377:JPP655386 JYX655377:JZL655386 KIT655377:KJH655386 KSP655377:KTD655386 LCL655377:LCZ655386 LMH655377:LMV655386 LWD655377:LWR655386 MFZ655377:MGN655386 MPV655377:MQJ655386 MZR655377:NAF655386 NJN655377:NKB655386 NTJ655377:NTX655386 ODF655377:ODT655386 ONB655377:ONP655386 OWX655377:OXL655386 PGT655377:PHH655386 PQP655377:PRD655386 QAL655377:QAZ655386 QKH655377:QKV655386 QUD655377:QUR655386 RDZ655377:REN655386 RNV655377:ROJ655386 RXR655377:RYF655386 SHN655377:SIB655386 SRJ655377:SRX655386 TBF655377:TBT655386 TLB655377:TLP655386 TUX655377:TVL655386 UET655377:UFH655386 UOP655377:UPD655386 UYL655377:UYZ655386 VIH655377:VIV655386 VSD655377:VSR655386 WBZ655377:WCN655386 WLV655377:WMJ655386 WVR655377:WWF655386 J720913:X720922 JF720913:JT720922 TB720913:TP720922 ACX720913:ADL720922 AMT720913:ANH720922 AWP720913:AXD720922 BGL720913:BGZ720922 BQH720913:BQV720922 CAD720913:CAR720922 CJZ720913:CKN720922 CTV720913:CUJ720922 DDR720913:DEF720922 DNN720913:DOB720922 DXJ720913:DXX720922 EHF720913:EHT720922 ERB720913:ERP720922 FAX720913:FBL720922 FKT720913:FLH720922 FUP720913:FVD720922 GEL720913:GEZ720922 GOH720913:GOV720922 GYD720913:GYR720922 HHZ720913:HIN720922 HRV720913:HSJ720922 IBR720913:ICF720922 ILN720913:IMB720922 IVJ720913:IVX720922 JFF720913:JFT720922 JPB720913:JPP720922 JYX720913:JZL720922 KIT720913:KJH720922 KSP720913:KTD720922 LCL720913:LCZ720922 LMH720913:LMV720922 LWD720913:LWR720922 MFZ720913:MGN720922 MPV720913:MQJ720922 MZR720913:NAF720922 NJN720913:NKB720922 NTJ720913:NTX720922 ODF720913:ODT720922 ONB720913:ONP720922 OWX720913:OXL720922 PGT720913:PHH720922 PQP720913:PRD720922 QAL720913:QAZ720922 QKH720913:QKV720922 QUD720913:QUR720922 RDZ720913:REN720922 RNV720913:ROJ720922 RXR720913:RYF720922 SHN720913:SIB720922 SRJ720913:SRX720922 TBF720913:TBT720922 TLB720913:TLP720922 TUX720913:TVL720922 UET720913:UFH720922 UOP720913:UPD720922 UYL720913:UYZ720922 VIH720913:VIV720922 VSD720913:VSR720922 WBZ720913:WCN720922 WLV720913:WMJ720922 WVR720913:WWF720922 J786449:X786458 JF786449:JT786458 TB786449:TP786458 ACX786449:ADL786458 AMT786449:ANH786458 AWP786449:AXD786458 BGL786449:BGZ786458 BQH786449:BQV786458 CAD786449:CAR786458 CJZ786449:CKN786458 CTV786449:CUJ786458 DDR786449:DEF786458 DNN786449:DOB786458 DXJ786449:DXX786458 EHF786449:EHT786458 ERB786449:ERP786458 FAX786449:FBL786458 FKT786449:FLH786458 FUP786449:FVD786458 GEL786449:GEZ786458 GOH786449:GOV786458 GYD786449:GYR786458 HHZ786449:HIN786458 HRV786449:HSJ786458 IBR786449:ICF786458 ILN786449:IMB786458 IVJ786449:IVX786458 JFF786449:JFT786458 JPB786449:JPP786458 JYX786449:JZL786458 KIT786449:KJH786458 KSP786449:KTD786458 LCL786449:LCZ786458 LMH786449:LMV786458 LWD786449:LWR786458 MFZ786449:MGN786458 MPV786449:MQJ786458 MZR786449:NAF786458 NJN786449:NKB786458 NTJ786449:NTX786458 ODF786449:ODT786458 ONB786449:ONP786458 OWX786449:OXL786458 PGT786449:PHH786458 PQP786449:PRD786458 QAL786449:QAZ786458 QKH786449:QKV786458 QUD786449:QUR786458 RDZ786449:REN786458 RNV786449:ROJ786458 RXR786449:RYF786458 SHN786449:SIB786458 SRJ786449:SRX786458 TBF786449:TBT786458 TLB786449:TLP786458 TUX786449:TVL786458 UET786449:UFH786458 UOP786449:UPD786458 UYL786449:UYZ786458 VIH786449:VIV786458 VSD786449:VSR786458 WBZ786449:WCN786458 WLV786449:WMJ786458 WVR786449:WWF786458 J851985:X851994 JF851985:JT851994 TB851985:TP851994 ACX851985:ADL851994 AMT851985:ANH851994 AWP851985:AXD851994 BGL851985:BGZ851994 BQH851985:BQV851994 CAD851985:CAR851994 CJZ851985:CKN851994 CTV851985:CUJ851994 DDR851985:DEF851994 DNN851985:DOB851994 DXJ851985:DXX851994 EHF851985:EHT851994 ERB851985:ERP851994 FAX851985:FBL851994 FKT851985:FLH851994 FUP851985:FVD851994 GEL851985:GEZ851994 GOH851985:GOV851994 GYD851985:GYR851994 HHZ851985:HIN851994 HRV851985:HSJ851994 IBR851985:ICF851994 ILN851985:IMB851994 IVJ851985:IVX851994 JFF851985:JFT851994 JPB851985:JPP851994 JYX851985:JZL851994 KIT851985:KJH851994 KSP851985:KTD851994 LCL851985:LCZ851994 LMH851985:LMV851994 LWD851985:LWR851994 MFZ851985:MGN851994 MPV851985:MQJ851994 MZR851985:NAF851994 NJN851985:NKB851994 NTJ851985:NTX851994 ODF851985:ODT851994 ONB851985:ONP851994 OWX851985:OXL851994 PGT851985:PHH851994 PQP851985:PRD851994 QAL851985:QAZ851994 QKH851985:QKV851994 QUD851985:QUR851994 RDZ851985:REN851994 RNV851985:ROJ851994 RXR851985:RYF851994 SHN851985:SIB851994 SRJ851985:SRX851994 TBF851985:TBT851994 TLB851985:TLP851994 TUX851985:TVL851994 UET851985:UFH851994 UOP851985:UPD851994 UYL851985:UYZ851994 VIH851985:VIV851994 VSD851985:VSR851994 WBZ851985:WCN851994 WLV851985:WMJ851994 WVR851985:WWF851994 J917521:X917530 JF917521:JT917530 TB917521:TP917530 ACX917521:ADL917530 AMT917521:ANH917530 AWP917521:AXD917530 BGL917521:BGZ917530 BQH917521:BQV917530 CAD917521:CAR917530 CJZ917521:CKN917530 CTV917521:CUJ917530 DDR917521:DEF917530 DNN917521:DOB917530 DXJ917521:DXX917530 EHF917521:EHT917530 ERB917521:ERP917530 FAX917521:FBL917530 FKT917521:FLH917530 FUP917521:FVD917530 GEL917521:GEZ917530 GOH917521:GOV917530 GYD917521:GYR917530 HHZ917521:HIN917530 HRV917521:HSJ917530 IBR917521:ICF917530 ILN917521:IMB917530 IVJ917521:IVX917530 JFF917521:JFT917530 JPB917521:JPP917530 JYX917521:JZL917530 KIT917521:KJH917530 KSP917521:KTD917530 LCL917521:LCZ917530 LMH917521:LMV917530 LWD917521:LWR917530 MFZ917521:MGN917530 MPV917521:MQJ917530 MZR917521:NAF917530 NJN917521:NKB917530 NTJ917521:NTX917530 ODF917521:ODT917530 ONB917521:ONP917530 OWX917521:OXL917530 PGT917521:PHH917530 PQP917521:PRD917530 QAL917521:QAZ917530 QKH917521:QKV917530 QUD917521:QUR917530 RDZ917521:REN917530 RNV917521:ROJ917530 RXR917521:RYF917530 SHN917521:SIB917530 SRJ917521:SRX917530 TBF917521:TBT917530 TLB917521:TLP917530 TUX917521:TVL917530 UET917521:UFH917530 UOP917521:UPD917530 UYL917521:UYZ917530 VIH917521:VIV917530 VSD917521:VSR917530 WBZ917521:WCN917530 WLV917521:WMJ917530 WVR917521:WWF917530 J983057:X983066 JF983057:JT983066 TB983057:TP983066 ACX983057:ADL983066 AMT983057:ANH983066 AWP983057:AXD983066 BGL983057:BGZ983066 BQH983057:BQV983066 CAD983057:CAR983066 CJZ983057:CKN983066 CTV983057:CUJ983066 DDR983057:DEF983066 DNN983057:DOB983066 DXJ983057:DXX983066 EHF983057:EHT983066 ERB983057:ERP983066 FAX983057:FBL983066 FKT983057:FLH983066 FUP983057:FVD983066 GEL983057:GEZ983066 GOH983057:GOV983066 GYD983057:GYR983066 HHZ983057:HIN983066 HRV983057:HSJ983066 IBR983057:ICF983066 ILN983057:IMB983066 IVJ983057:IVX983066 JFF983057:JFT983066 JPB983057:JPP983066 JYX983057:JZL983066 KIT983057:KJH983066 KSP983057:KTD983066 LCL983057:LCZ983066 LMH983057:LMV983066 LWD983057:LWR983066 MFZ983057:MGN983066 MPV983057:MQJ983066 MZR983057:NAF983066 NJN983057:NKB983066 NTJ983057:NTX983066 ODF983057:ODT983066 ONB983057:ONP983066 OWX983057:OXL983066 PGT983057:PHH983066 PQP983057:PRD983066 QAL983057:QAZ983066 QKH983057:QKV983066 QUD983057:QUR983066 RDZ983057:REN983066 RNV983057:ROJ983066 RXR983057:RYF983066 SHN983057:SIB983066 SRJ983057:SRX983066 TBF983057:TBT983066 TLB983057:TLP983066 TUX983057:TVL983066 UET983057:UFH983066 UOP983057:UPD983066 UYL983057:UYZ983066 VIH983057:VIV983066 VSD983057:VSR983066 WBZ983057:WCN983066 WLV983057:WMJ983066 WVR983057:WWF983066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2015</vt:lpstr>
      <vt:lpstr>Handicapberegning</vt:lpstr>
      <vt:lpstr>Skema 2014</vt:lpstr>
      <vt:lpstr>'2015'!Udskriftsområde</vt:lpstr>
    </vt:vector>
  </TitlesOfParts>
  <Company>DWSU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Andersen</dc:creator>
  <cp:lastModifiedBy>Henrik</cp:lastModifiedBy>
  <cp:lastPrinted>2015-11-30T18:54:52Z</cp:lastPrinted>
  <dcterms:created xsi:type="dcterms:W3CDTF">2006-08-23T06:33:46Z</dcterms:created>
  <dcterms:modified xsi:type="dcterms:W3CDTF">2016-01-11T20:04:21Z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