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enrik\oldDdrev\c_drev\tekst\web\dwsu\"/>
    </mc:Choice>
  </mc:AlternateContent>
  <xr:revisionPtr revIDLastSave="0" documentId="13_ncr:1_{BC3119BD-9CCD-4ACE-8369-7F3EA80E4900}" xr6:coauthVersionLast="46" xr6:coauthVersionMax="46" xr10:uidLastSave="{00000000-0000-0000-0000-000000000000}"/>
  <bookViews>
    <workbookView xWindow="5130" yWindow="1815" windowWidth="21600" windowHeight="11385" xr2:uid="{00000000-000D-0000-FFFF-FFFF00000000}"/>
  </bookViews>
  <sheets>
    <sheet name="PIRAT-2020" sheetId="9" r:id="rId1"/>
    <sheet name="Skema 2014" sheetId="6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9" l="1"/>
  <c r="J8" i="9"/>
  <c r="K18" i="9"/>
  <c r="J18" i="9"/>
  <c r="K16" i="9"/>
  <c r="J16" i="9"/>
  <c r="K14" i="9"/>
  <c r="J14" i="9"/>
  <c r="L14" i="9" s="1"/>
  <c r="K12" i="9"/>
  <c r="J12" i="9"/>
  <c r="J10" i="9"/>
  <c r="K10" i="9"/>
  <c r="K8" i="9"/>
  <c r="K6" i="9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AM26" i="6"/>
  <c r="AJ26" i="6"/>
  <c r="Z26" i="6"/>
  <c r="Y26" i="6"/>
  <c r="AM24" i="6"/>
  <c r="AJ24" i="6"/>
  <c r="Z24" i="6"/>
  <c r="Y24" i="6"/>
  <c r="AM22" i="6"/>
  <c r="AM6" i="6"/>
  <c r="AM8" i="6"/>
  <c r="AM10" i="6"/>
  <c r="AM12" i="6"/>
  <c r="AM14" i="6"/>
  <c r="AM16" i="6"/>
  <c r="AM18" i="6"/>
  <c r="AM20" i="6"/>
  <c r="AN22" i="6"/>
  <c r="AJ22" i="6"/>
  <c r="Z22" i="6"/>
  <c r="Y22" i="6"/>
  <c r="AJ20" i="6"/>
  <c r="Z20" i="6"/>
  <c r="Y20" i="6"/>
  <c r="AN18" i="6"/>
  <c r="AJ18" i="6"/>
  <c r="Z18" i="6"/>
  <c r="Y18" i="6"/>
  <c r="AJ16" i="6"/>
  <c r="Z16" i="6"/>
  <c r="Y16" i="6"/>
  <c r="AJ14" i="6"/>
  <c r="AF14" i="6"/>
  <c r="Z14" i="6"/>
  <c r="AA14" i="6"/>
  <c r="AJ12" i="6"/>
  <c r="Z12" i="6"/>
  <c r="Y12" i="6"/>
  <c r="AN10" i="6"/>
  <c r="AJ10" i="6"/>
  <c r="Z10" i="6"/>
  <c r="Y10" i="6"/>
  <c r="AF10" i="6"/>
  <c r="AJ8" i="6"/>
  <c r="Z8" i="6"/>
  <c r="Y8" i="6"/>
  <c r="AF8" i="6"/>
  <c r="AJ6" i="6"/>
  <c r="Z6" i="6"/>
  <c r="Y6" i="6"/>
  <c r="AF6" i="6"/>
  <c r="Q3" i="6"/>
  <c r="R3" i="6"/>
  <c r="S3" i="6"/>
  <c r="T3" i="6"/>
  <c r="U3" i="6"/>
  <c r="V3" i="6"/>
  <c r="W3" i="6"/>
  <c r="D3" i="6"/>
  <c r="E3" i="6"/>
  <c r="F3" i="6"/>
  <c r="G3" i="6"/>
  <c r="H3" i="6"/>
  <c r="I3" i="6"/>
  <c r="J3" i="6"/>
  <c r="K3" i="6"/>
  <c r="L3" i="6"/>
  <c r="M3" i="6"/>
  <c r="N3" i="6"/>
  <c r="AN12" i="6"/>
  <c r="AN6" i="6"/>
  <c r="AA16" i="6"/>
  <c r="AA18" i="6"/>
  <c r="AC20" i="6"/>
  <c r="AH20" i="6"/>
  <c r="AA22" i="6"/>
  <c r="AC24" i="6"/>
  <c r="AH24" i="6"/>
  <c r="AC14" i="6"/>
  <c r="AH14" i="6"/>
  <c r="AG14" i="6"/>
  <c r="AN20" i="6"/>
  <c r="Z37" i="6"/>
  <c r="AB8" i="6"/>
  <c r="AN24" i="6"/>
  <c r="AN26" i="6"/>
  <c r="AB12" i="6"/>
  <c r="AB6" i="6"/>
  <c r="AN8" i="6"/>
  <c r="AF12" i="6"/>
  <c r="AG12" i="6"/>
  <c r="AN14" i="6"/>
  <c r="AA20" i="6"/>
  <c r="AA26" i="6"/>
  <c r="AC16" i="6"/>
  <c r="AH16" i="6"/>
  <c r="AN16" i="6"/>
  <c r="AA24" i="6"/>
  <c r="AG6" i="6"/>
  <c r="AC22" i="6"/>
  <c r="AH22" i="6"/>
  <c r="AA8" i="6"/>
  <c r="AC10" i="6"/>
  <c r="AH10" i="6"/>
  <c r="AB16" i="6"/>
  <c r="AF18" i="6"/>
  <c r="AB24" i="6"/>
  <c r="AF26" i="6"/>
  <c r="Y37" i="6"/>
  <c r="AA6" i="6"/>
  <c r="AC8" i="6"/>
  <c r="AH8" i="6"/>
  <c r="AA10" i="6"/>
  <c r="AC12" i="6"/>
  <c r="AH12" i="6"/>
  <c r="AB14" i="6"/>
  <c r="AF16" i="6"/>
  <c r="AB18" i="6"/>
  <c r="AF20" i="6"/>
  <c r="AG20" i="6"/>
  <c r="AB22" i="6"/>
  <c r="AF24" i="6"/>
  <c r="AB26" i="6"/>
  <c r="AC18" i="6"/>
  <c r="AH18" i="6"/>
  <c r="AC26" i="6"/>
  <c r="AH26" i="6"/>
  <c r="AC6" i="6"/>
  <c r="AH6" i="6"/>
  <c r="AA12" i="6"/>
  <c r="AB20" i="6"/>
  <c r="AF22" i="6"/>
  <c r="AG22" i="6"/>
  <c r="A27" i="6"/>
  <c r="AG24" i="6"/>
  <c r="AG16" i="6"/>
  <c r="AG26" i="6"/>
  <c r="AG18" i="6"/>
  <c r="AI24" i="6"/>
  <c r="AK24" i="6"/>
  <c r="AL24" i="6"/>
  <c r="AI16" i="6"/>
  <c r="AK16" i="6"/>
  <c r="AL16" i="6"/>
  <c r="AI8" i="6"/>
  <c r="AK8" i="6"/>
  <c r="AL8" i="6"/>
  <c r="AI26" i="6"/>
  <c r="AK26" i="6"/>
  <c r="AL26" i="6"/>
  <c r="AI18" i="6"/>
  <c r="AK18" i="6"/>
  <c r="AL18" i="6"/>
  <c r="AI12" i="6"/>
  <c r="AK12" i="6"/>
  <c r="AL12" i="6"/>
  <c r="AI14" i="6"/>
  <c r="AK14" i="6"/>
  <c r="AL14" i="6"/>
  <c r="AG8" i="6"/>
  <c r="AI6" i="6"/>
  <c r="AK6" i="6"/>
  <c r="AL6" i="6"/>
  <c r="AG10" i="6"/>
  <c r="AI10" i="6"/>
  <c r="AK10" i="6"/>
  <c r="AL10" i="6"/>
  <c r="AB10" i="6"/>
  <c r="AI20" i="6"/>
  <c r="AK20" i="6"/>
  <c r="AL20" i="6"/>
  <c r="AI22" i="6"/>
  <c r="AK22" i="6"/>
  <c r="AL22" i="6"/>
  <c r="L6" i="9" l="1"/>
  <c r="L8" i="9"/>
  <c r="L10" i="9"/>
  <c r="M6" i="9"/>
  <c r="L12" i="9"/>
  <c r="M12" i="9"/>
  <c r="L18" i="9"/>
  <c r="L16" i="9"/>
  <c r="M14" i="9"/>
  <c r="M8" i="9"/>
  <c r="M16" i="9"/>
  <c r="M10" i="9"/>
  <c r="M18" i="9"/>
</calcChain>
</file>

<file path=xl/sharedStrings.xml><?xml version="1.0" encoding="utf-8"?>
<sst xmlns="http://schemas.openxmlformats.org/spreadsheetml/2006/main" count="87" uniqueCount="71">
  <si>
    <t>Antal kampe</t>
  </si>
  <si>
    <t>Handicap</t>
  </si>
  <si>
    <t>Skalpe-Points</t>
  </si>
  <si>
    <t>Heraf medtælles</t>
  </si>
  <si>
    <t>Skalpeplacering</t>
  </si>
  <si>
    <t xml:space="preserve"> Vært  </t>
  </si>
  <si>
    <t>Kåre</t>
  </si>
  <si>
    <t>Christian</t>
  </si>
  <si>
    <t>Chresten</t>
  </si>
  <si>
    <t>Bo</t>
  </si>
  <si>
    <t>Henrik</t>
  </si>
  <si>
    <t>Lars</t>
  </si>
  <si>
    <t>Jesper</t>
  </si>
  <si>
    <t xml:space="preserve"> Dato  </t>
  </si>
  <si>
    <t>Torben</t>
  </si>
  <si>
    <t>Middelscore %</t>
  </si>
  <si>
    <t>Efterårsrunden</t>
  </si>
  <si>
    <t>Skalp-2010</t>
  </si>
  <si>
    <t>Du har hvid når modspillerens tal står th.</t>
  </si>
  <si>
    <t>Point i alt (numerisk)</t>
  </si>
  <si>
    <t>Max point (numerisk)</t>
  </si>
  <si>
    <t>Afvigelse fra prognose</t>
  </si>
  <si>
    <t xml:space="preserve">Point i alt (handicap) </t>
  </si>
  <si>
    <t>Max point (handicap)</t>
  </si>
  <si>
    <t>Handicapgrundlag %</t>
  </si>
  <si>
    <t>Michael</t>
  </si>
  <si>
    <t xml:space="preserve"> Spiller \ Runde</t>
  </si>
  <si>
    <t>Lars*</t>
  </si>
  <si>
    <t>Steen*</t>
  </si>
  <si>
    <t>Placering (handicap)</t>
  </si>
  <si>
    <t>Placering (numerisk)</t>
  </si>
  <si>
    <t>Næste arrangement dato og runde</t>
  </si>
  <si>
    <t>Ivar*</t>
  </si>
  <si>
    <t>Vært og værtsdato</t>
  </si>
  <si>
    <t>Sum</t>
  </si>
  <si>
    <r>
      <t>Vårrunden</t>
    </r>
    <r>
      <rPr>
        <sz val="13"/>
        <rFont val="Arial Narrow"/>
        <family val="2"/>
      </rPr>
      <t xml:space="preserve"> </t>
    </r>
  </si>
  <si>
    <t xml:space="preserve"> </t>
  </si>
  <si>
    <t>Antal Remis</t>
  </si>
  <si>
    <t>Placering (remis)</t>
  </si>
  <si>
    <t>Kontingent mangler</t>
  </si>
  <si>
    <t>Rundeafviklingen er vejledende. Turneringsleder orienterer om eventuelle afvigelser forud for arrangementet.</t>
  </si>
  <si>
    <t xml:space="preserve"> Steen</t>
  </si>
  <si>
    <t xml:space="preserve"> Torben</t>
  </si>
  <si>
    <t xml:space="preserve"> Lars</t>
  </si>
  <si>
    <t xml:space="preserve"> Kåre</t>
  </si>
  <si>
    <t xml:space="preserve"> Jesper</t>
  </si>
  <si>
    <t xml:space="preserve"> Michael</t>
  </si>
  <si>
    <t xml:space="preserve"> Bo</t>
  </si>
  <si>
    <t xml:space="preserve"> Ivar</t>
  </si>
  <si>
    <t xml:space="preserve"> Henrik</t>
  </si>
  <si>
    <t xml:space="preserve"> Chresten</t>
  </si>
  <si>
    <t xml:space="preserve"> Christian</t>
  </si>
  <si>
    <t xml:space="preserve"> Torben </t>
  </si>
  <si>
    <t>Udgået af turnering 2014 - medregnes ikke men vises i skema</t>
  </si>
  <si>
    <t>DWSU   2014</t>
  </si>
  <si>
    <t>25.11</t>
  </si>
  <si>
    <t>Sommerskak: Pinselørdag den 7. juni 2014 hos Ivar (Røsnæs)</t>
  </si>
  <si>
    <r>
      <t>Juleskak:</t>
    </r>
    <r>
      <rPr>
        <sz val="10"/>
        <rFont val="Arial"/>
        <family val="2"/>
      </rPr>
      <t xml:space="preserve"> lørdag den 13. dec 2014 </t>
    </r>
  </si>
  <si>
    <t>OPSAMLING FORVENTET DEN 25.11</t>
  </si>
  <si>
    <t>HOS KÅRE</t>
  </si>
  <si>
    <t>*) Seniorspillere spiller dobbeltrunde, når de spiller med. I 2014 er Steen, Lars og Ivar seniorspillere.</t>
  </si>
  <si>
    <t>Ivar</t>
  </si>
  <si>
    <t>Hans</t>
  </si>
  <si>
    <t>Runde</t>
  </si>
  <si>
    <t>MAX</t>
  </si>
  <si>
    <t>Point</t>
  </si>
  <si>
    <t xml:space="preserve">Antal kampe </t>
  </si>
  <si>
    <t>Placering</t>
  </si>
  <si>
    <t xml:space="preserve">Hvid når modstanderens tal står til højre </t>
  </si>
  <si>
    <t>DWSU   2021</t>
  </si>
  <si>
    <t>SKAKSYNDIKATET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</si>
</sst>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0.0"/>
  </numFmts>
  <fonts count="60" x14ac:knownFonts="1">
    <font>
      <sz val="10"/>
      <name val="Arial"/>
    </font>
    <font>
      <b/>
      <sz val="11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6"/>
      <name val="Arial Narrow"/>
      <family val="2"/>
    </font>
    <font>
      <sz val="11"/>
      <color indexed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9"/>
      <color indexed="8"/>
      <name val="Arial Narrow"/>
      <family val="2"/>
    </font>
    <font>
      <sz val="9"/>
      <color indexed="50"/>
      <name val="Arial Narrow"/>
      <family val="2"/>
    </font>
    <font>
      <sz val="14"/>
      <color indexed="50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4"/>
      <name val="Arial Narrow"/>
      <family val="2"/>
    </font>
    <font>
      <i/>
      <sz val="11"/>
      <color indexed="8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3"/>
      <name val="Arial"/>
      <family val="2"/>
    </font>
    <font>
      <b/>
      <sz val="9"/>
      <color indexed="8"/>
      <name val="Arial Narrow"/>
      <family val="2"/>
    </font>
    <font>
      <b/>
      <sz val="11"/>
      <color indexed="8"/>
      <name val="Arial Narrow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sz val="12"/>
      <color indexed="23"/>
      <name val="Arial Narrow"/>
      <family val="2"/>
    </font>
    <font>
      <sz val="9"/>
      <color indexed="23"/>
      <name val="Arial Narrow"/>
      <family val="2"/>
    </font>
    <font>
      <sz val="13"/>
      <color indexed="23"/>
      <name val="Arial Narrow"/>
      <family val="2"/>
    </font>
    <font>
      <sz val="11"/>
      <color indexed="23"/>
      <name val="Arial Narrow"/>
      <family val="2"/>
    </font>
    <font>
      <i/>
      <sz val="11"/>
      <color indexed="23"/>
      <name val="Arial Narrow"/>
      <family val="2"/>
    </font>
    <font>
      <b/>
      <sz val="9"/>
      <color indexed="50"/>
      <name val="Arial Narrow"/>
      <family val="2"/>
    </font>
    <font>
      <sz val="8"/>
      <color indexed="8"/>
      <name val="Arial Narrow"/>
      <family val="2"/>
    </font>
    <font>
      <sz val="8"/>
      <color indexed="23"/>
      <name val="Arial Narrow"/>
      <family val="2"/>
    </font>
    <font>
      <b/>
      <sz val="8"/>
      <color indexed="8"/>
      <name val="Arial Narrow"/>
      <family val="2"/>
    </font>
    <font>
      <b/>
      <sz val="18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2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13"/>
      <color rgb="FF006100"/>
      <name val="Arial Narrow"/>
      <family val="2"/>
    </font>
    <font>
      <sz val="11"/>
      <color rgb="FFFF0000"/>
      <name val="Calibri"/>
      <family val="2"/>
      <scheme val="minor"/>
    </font>
    <font>
      <sz val="13"/>
      <color rgb="FFFF0000"/>
      <name val="Arial Narrow"/>
      <family val="2"/>
    </font>
    <font>
      <sz val="8"/>
      <color rgb="FFFF0000"/>
      <name val="Arial Narrow"/>
      <family val="2"/>
    </font>
    <font>
      <sz val="9"/>
      <color rgb="FFFF0000"/>
      <name val="Arial Narrow"/>
      <family val="2"/>
    </font>
    <font>
      <sz val="13"/>
      <color rgb="FF9C0006"/>
      <name val="Arial Narrow"/>
      <family val="2"/>
    </font>
    <font>
      <b/>
      <sz val="12"/>
      <color rgb="FF006100"/>
      <name val="Arial Narrow"/>
      <family val="2"/>
    </font>
    <font>
      <b/>
      <sz val="14"/>
      <color rgb="FFFF0000"/>
      <name val="Arial Narrow"/>
      <family val="2"/>
    </font>
    <font>
      <b/>
      <sz val="13"/>
      <color theme="1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indexed="64"/>
      </left>
      <right style="thin">
        <color indexed="64"/>
      </right>
      <top/>
      <bottom style="medium">
        <color rgb="FF505050"/>
      </bottom>
      <diagonal/>
    </border>
    <border>
      <left style="thin">
        <color indexed="64"/>
      </left>
      <right style="thin">
        <color rgb="FF505050"/>
      </right>
      <top style="thin">
        <color indexed="64"/>
      </top>
      <bottom/>
      <diagonal/>
    </border>
  </borders>
  <cellStyleXfs count="4">
    <xf numFmtId="0" fontId="0" fillId="0" borderId="0"/>
    <xf numFmtId="0" fontId="47" fillId="8" borderId="0" applyNumberFormat="0" applyBorder="0" applyAlignment="0" applyProtection="0"/>
    <xf numFmtId="0" fontId="46" fillId="7" borderId="0" applyNumberFormat="0" applyBorder="0" applyAlignment="0" applyProtection="0"/>
    <xf numFmtId="0" fontId="13" fillId="0" borderId="0"/>
  </cellStyleXfs>
  <cellXfs count="512">
    <xf numFmtId="0" fontId="0" fillId="0" borderId="0" xfId="0"/>
    <xf numFmtId="0" fontId="3" fillId="0" borderId="0" xfId="0" applyFont="1" applyFill="1" applyBorder="1" applyAlignment="1" applyProtection="1">
      <alignment vertical="top" textRotation="180"/>
      <protection hidden="1"/>
    </xf>
    <xf numFmtId="164" fontId="4" fillId="0" borderId="0" xfId="0" applyNumberFormat="1" applyFont="1" applyFill="1" applyBorder="1" applyAlignment="1" applyProtection="1">
      <alignment vertical="top" textRotation="180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>
      <protection hidden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top" textRotation="180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10" fillId="2" borderId="2" xfId="0" applyNumberFormat="1" applyFont="1" applyFill="1" applyBorder="1" applyAlignment="1" applyProtection="1">
      <alignment horizontal="center" vertical="center"/>
    </xf>
    <xf numFmtId="0" fontId="10" fillId="2" borderId="3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top"/>
      <protection hidden="1"/>
    </xf>
    <xf numFmtId="0" fontId="2" fillId="2" borderId="4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8" xfId="0" applyNumberFormat="1" applyFont="1" applyFill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right" vertical="center"/>
      <protection hidden="1"/>
    </xf>
    <xf numFmtId="0" fontId="2" fillId="2" borderId="9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2" fillId="2" borderId="7" xfId="0" applyNumberFormat="1" applyFont="1" applyFill="1" applyBorder="1" applyAlignment="1" applyProtection="1">
      <alignment horizontal="left" vertical="center"/>
    </xf>
    <xf numFmtId="0" fontId="2" fillId="2" borderId="7" xfId="0" applyNumberFormat="1" applyFont="1" applyFill="1" applyBorder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left" vertical="center"/>
      <protection hidden="1"/>
    </xf>
    <xf numFmtId="0" fontId="2" fillId="2" borderId="7" xfId="0" applyNumberFormat="1" applyFont="1" applyFill="1" applyBorder="1" applyAlignment="1" applyProtection="1">
      <alignment horizontal="left" vertical="center"/>
      <protection hidden="1"/>
    </xf>
    <xf numFmtId="0" fontId="2" fillId="2" borderId="7" xfId="0" applyNumberFormat="1" applyFont="1" applyFill="1" applyBorder="1" applyAlignment="1" applyProtection="1">
      <alignment horizontal="right" vertical="center"/>
      <protection hidden="1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  <protection hidden="1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2" fillId="0" borderId="9" xfId="0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right" vertical="center"/>
    </xf>
    <xf numFmtId="0" fontId="2" fillId="0" borderId="7" xfId="0" applyFont="1" applyFill="1" applyBorder="1" applyAlignment="1" applyProtection="1">
      <alignment horizontal="right" vertical="center"/>
      <protection hidden="1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right" vertical="center"/>
      <protection hidden="1"/>
    </xf>
    <xf numFmtId="0" fontId="2" fillId="0" borderId="8" xfId="0" applyFont="1" applyFill="1" applyBorder="1" applyAlignment="1" applyProtection="1">
      <alignment horizontal="right" vertical="center"/>
      <protection hidden="1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0" fontId="24" fillId="2" borderId="11" xfId="0" applyNumberFormat="1" applyFont="1" applyFill="1" applyBorder="1" applyAlignment="1" applyProtection="1">
      <alignment horizontal="center" vertical="center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24" fillId="2" borderId="13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Protection="1"/>
    <xf numFmtId="0" fontId="24" fillId="2" borderId="14" xfId="0" applyNumberFormat="1" applyFont="1" applyFill="1" applyBorder="1" applyAlignment="1" applyProtection="1">
      <alignment horizontal="center" vertical="center"/>
    </xf>
    <xf numFmtId="0" fontId="24" fillId="2" borderId="15" xfId="0" applyNumberFormat="1" applyFont="1" applyFill="1" applyBorder="1" applyAlignment="1" applyProtection="1">
      <alignment horizontal="center" vertical="center"/>
    </xf>
    <xf numFmtId="165" fontId="27" fillId="0" borderId="0" xfId="0" applyNumberFormat="1" applyFont="1" applyFill="1" applyBorder="1" applyAlignment="1" applyProtection="1">
      <alignment horizontal="center"/>
    </xf>
    <xf numFmtId="165" fontId="27" fillId="2" borderId="4" xfId="0" applyNumberFormat="1" applyFont="1" applyFill="1" applyBorder="1" applyAlignment="1" applyProtection="1">
      <alignment horizontal="center" vertical="center"/>
    </xf>
    <xf numFmtId="165" fontId="28" fillId="2" borderId="10" xfId="0" applyNumberFormat="1" applyFont="1" applyFill="1" applyBorder="1" applyAlignment="1" applyProtection="1">
      <alignment horizontal="center" vertical="center"/>
    </xf>
    <xf numFmtId="165" fontId="27" fillId="2" borderId="7" xfId="0" applyNumberFormat="1" applyFont="1" applyFill="1" applyBorder="1" applyAlignment="1" applyProtection="1">
      <alignment horizontal="center" vertical="center"/>
    </xf>
    <xf numFmtId="0" fontId="32" fillId="2" borderId="2" xfId="0" applyNumberFormat="1" applyFont="1" applyFill="1" applyBorder="1" applyAlignment="1" applyProtection="1">
      <alignment horizontal="center" vertical="center"/>
    </xf>
    <xf numFmtId="0" fontId="32" fillId="2" borderId="1" xfId="0" applyNumberFormat="1" applyFont="1" applyFill="1" applyBorder="1" applyAlignment="1" applyProtection="1">
      <alignment horizontal="center" vertical="center"/>
    </xf>
    <xf numFmtId="165" fontId="33" fillId="2" borderId="7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/>
      <protection hidden="1"/>
    </xf>
    <xf numFmtId="0" fontId="32" fillId="2" borderId="0" xfId="0" applyNumberFormat="1" applyFont="1" applyFill="1" applyBorder="1" applyAlignment="1" applyProtection="1">
      <alignment horizontal="center" vertical="center"/>
    </xf>
    <xf numFmtId="0" fontId="32" fillId="2" borderId="3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right" vertical="center"/>
    </xf>
    <xf numFmtId="0" fontId="2" fillId="0" borderId="9" xfId="0" applyFont="1" applyFill="1" applyBorder="1" applyAlignment="1" applyProtection="1">
      <alignment horizontal="right" vertical="center"/>
      <protection hidden="1"/>
    </xf>
    <xf numFmtId="0" fontId="2" fillId="0" borderId="7" xfId="0" applyNumberFormat="1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right" vertical="center"/>
    </xf>
    <xf numFmtId="0" fontId="33" fillId="2" borderId="7" xfId="0" applyNumberFormat="1" applyFont="1" applyFill="1" applyBorder="1" applyAlignment="1" applyProtection="1">
      <alignment horizontal="center" vertical="center"/>
    </xf>
    <xf numFmtId="0" fontId="28" fillId="2" borderId="4" xfId="0" applyNumberFormat="1" applyFont="1" applyFill="1" applyBorder="1" applyAlignment="1" applyProtection="1">
      <alignment horizontal="center" vertical="center"/>
    </xf>
    <xf numFmtId="0" fontId="28" fillId="2" borderId="7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  <protection hidden="1"/>
    </xf>
    <xf numFmtId="0" fontId="33" fillId="3" borderId="9" xfId="0" applyFont="1" applyFill="1" applyBorder="1" applyAlignment="1" applyProtection="1">
      <alignment horizontal="right" vertical="center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right" vertical="center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18" xfId="0" applyNumberFormat="1" applyFont="1" applyFill="1" applyBorder="1" applyAlignment="1" applyProtection="1">
      <alignment horizontal="left" vertical="center"/>
    </xf>
    <xf numFmtId="0" fontId="20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right" vertical="center"/>
    </xf>
    <xf numFmtId="0" fontId="20" fillId="2" borderId="19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left" vertical="center"/>
    </xf>
    <xf numFmtId="9" fontId="28" fillId="2" borderId="4" xfId="0" applyNumberFormat="1" applyFont="1" applyFill="1" applyBorder="1" applyAlignment="1" applyProtection="1">
      <alignment horizontal="center" vertical="center"/>
    </xf>
    <xf numFmtId="9" fontId="28" fillId="2" borderId="7" xfId="0" applyNumberFormat="1" applyFont="1" applyFill="1" applyBorder="1" applyAlignment="1" applyProtection="1">
      <alignment horizontal="center"/>
    </xf>
    <xf numFmtId="9" fontId="28" fillId="0" borderId="0" xfId="0" applyNumberFormat="1" applyFont="1" applyAlignment="1"/>
    <xf numFmtId="165" fontId="28" fillId="2" borderId="12" xfId="0" applyNumberFormat="1" applyFont="1" applyFill="1" applyBorder="1" applyAlignment="1" applyProtection="1">
      <alignment horizontal="center" vertical="center"/>
    </xf>
    <xf numFmtId="0" fontId="2" fillId="3" borderId="7" xfId="0" applyNumberFormat="1" applyFont="1" applyFill="1" applyBorder="1" applyAlignment="1" applyProtection="1">
      <alignment horizontal="right" vertical="center"/>
    </xf>
    <xf numFmtId="0" fontId="2" fillId="3" borderId="7" xfId="0" applyNumberFormat="1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horizontal="right"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2" fillId="3" borderId="4" xfId="0" applyFont="1" applyFill="1" applyBorder="1" applyAlignment="1" applyProtection="1">
      <alignment horizontal="right" vertical="center"/>
      <protection hidden="1"/>
    </xf>
    <xf numFmtId="0" fontId="2" fillId="3" borderId="7" xfId="0" applyFont="1" applyFill="1" applyBorder="1" applyAlignment="1" applyProtection="1">
      <alignment horizontal="right" vertical="center"/>
      <protection hidden="1"/>
    </xf>
    <xf numFmtId="0" fontId="2" fillId="3" borderId="7" xfId="0" applyFont="1" applyFill="1" applyBorder="1" applyAlignment="1" applyProtection="1">
      <alignment horizontal="left" vertical="center"/>
      <protection hidden="1"/>
    </xf>
    <xf numFmtId="0" fontId="32" fillId="2" borderId="7" xfId="0" applyFont="1" applyFill="1" applyBorder="1" applyAlignment="1" applyProtection="1">
      <alignment horizontal="righ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right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right" vertical="center"/>
      <protection hidden="1"/>
    </xf>
    <xf numFmtId="0" fontId="20" fillId="3" borderId="16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right" vertical="center"/>
    </xf>
    <xf numFmtId="9" fontId="28" fillId="2" borderId="10" xfId="0" applyNumberFormat="1" applyFont="1" applyFill="1" applyBorder="1" applyAlignment="1" applyProtection="1">
      <alignment horizontal="center" vertical="center"/>
    </xf>
    <xf numFmtId="9" fontId="28" fillId="2" borderId="12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right" vertical="center"/>
      <protection hidden="1"/>
    </xf>
    <xf numFmtId="0" fontId="2" fillId="3" borderId="4" xfId="0" applyFont="1" applyFill="1" applyBorder="1" applyAlignment="1" applyProtection="1">
      <alignment horizontal="left" vertical="center"/>
      <protection hidden="1"/>
    </xf>
    <xf numFmtId="0" fontId="20" fillId="3" borderId="14" xfId="0" applyFont="1" applyFill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horizontal="center" vertical="center"/>
      <protection locked="0" hidden="1"/>
    </xf>
    <xf numFmtId="0" fontId="24" fillId="2" borderId="11" xfId="0" applyFont="1" applyFill="1" applyBorder="1" applyAlignment="1" applyProtection="1">
      <alignment horizontal="center" vertical="center"/>
      <protection locked="0"/>
    </xf>
    <xf numFmtId="0" fontId="20" fillId="2" borderId="20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 hidden="1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20" fillId="2" borderId="14" xfId="0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horizontal="center" vertical="center"/>
      <protection locked="0" hidden="1"/>
    </xf>
    <xf numFmtId="0" fontId="20" fillId="3" borderId="10" xfId="0" applyFont="1" applyFill="1" applyBorder="1" applyAlignment="1" applyProtection="1">
      <alignment horizontal="center" vertical="center"/>
      <protection locked="0" hidden="1"/>
    </xf>
    <xf numFmtId="0" fontId="20" fillId="3" borderId="10" xfId="0" applyFont="1" applyFill="1" applyBorder="1" applyAlignment="1" applyProtection="1">
      <alignment horizontal="center" vertical="center"/>
      <protection locked="0"/>
    </xf>
    <xf numFmtId="0" fontId="28" fillId="3" borderId="20" xfId="0" applyFont="1" applyFill="1" applyBorder="1" applyAlignment="1" applyProtection="1">
      <alignment horizontal="center" vertical="center"/>
      <protection locked="0"/>
    </xf>
    <xf numFmtId="0" fontId="20" fillId="3" borderId="2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0" fillId="2" borderId="21" xfId="0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 hidden="1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 vertical="center"/>
      <protection locked="0" hidden="1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 hidden="1"/>
    </xf>
    <xf numFmtId="0" fontId="20" fillId="2" borderId="15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 hidden="1"/>
    </xf>
    <xf numFmtId="0" fontId="20" fillId="3" borderId="12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0" fillId="2" borderId="22" xfId="0" applyFont="1" applyFill="1" applyBorder="1" applyAlignment="1" applyProtection="1">
      <alignment horizontal="center" vertical="center"/>
      <protection locked="0"/>
    </xf>
    <xf numFmtId="0" fontId="20" fillId="2" borderId="13" xfId="0" applyFont="1" applyFill="1" applyBorder="1" applyAlignment="1" applyProtection="1">
      <alignment horizontal="center" vertical="center"/>
      <protection locked="0" hidden="1"/>
    </xf>
    <xf numFmtId="0" fontId="20" fillId="3" borderId="12" xfId="0" applyFont="1" applyFill="1" applyBorder="1" applyAlignment="1" applyProtection="1">
      <alignment horizontal="center" vertical="center"/>
      <protection locked="0" hidden="1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horizontal="right"/>
    </xf>
    <xf numFmtId="165" fontId="8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vertical="center"/>
      <protection hidden="1"/>
    </xf>
    <xf numFmtId="165" fontId="6" fillId="0" borderId="0" xfId="0" applyNumberFormat="1" applyFont="1" applyFill="1" applyBorder="1" applyAlignment="1" applyProtection="1">
      <alignment vertical="top"/>
      <protection hidden="1"/>
    </xf>
    <xf numFmtId="165" fontId="6" fillId="0" borderId="0" xfId="0" applyNumberFormat="1" applyFont="1" applyFill="1" applyBorder="1" applyAlignment="1" applyProtection="1">
      <alignment vertical="center"/>
      <protection hidden="1"/>
    </xf>
    <xf numFmtId="0" fontId="2" fillId="2" borderId="9" xfId="0" applyFont="1" applyFill="1" applyBorder="1" applyAlignment="1" applyProtection="1">
      <alignment horizontal="right" vertical="center"/>
      <protection hidden="1"/>
    </xf>
    <xf numFmtId="0" fontId="20" fillId="0" borderId="10" xfId="0" applyFont="1" applyFill="1" applyBorder="1" applyAlignment="1" applyProtection="1">
      <alignment vertical="center"/>
      <protection hidden="1"/>
    </xf>
    <xf numFmtId="165" fontId="24" fillId="2" borderId="10" xfId="0" applyNumberFormat="1" applyFont="1" applyFill="1" applyBorder="1" applyAlignment="1" applyProtection="1">
      <alignment horizontal="center" vertical="center"/>
    </xf>
    <xf numFmtId="165" fontId="32" fillId="2" borderId="7" xfId="0" applyNumberFormat="1" applyFont="1" applyFill="1" applyBorder="1" applyAlignment="1" applyProtection="1">
      <alignment horizontal="center" vertical="center"/>
    </xf>
    <xf numFmtId="165" fontId="10" fillId="2" borderId="4" xfId="0" applyNumberFormat="1" applyFont="1" applyFill="1" applyBorder="1" applyAlignment="1" applyProtection="1">
      <alignment horizontal="center" vertical="center"/>
    </xf>
    <xf numFmtId="165" fontId="10" fillId="2" borderId="7" xfId="0" applyNumberFormat="1" applyFont="1" applyFill="1" applyBorder="1" applyAlignment="1" applyProtection="1">
      <alignment horizontal="center" vertical="center"/>
    </xf>
    <xf numFmtId="165" fontId="24" fillId="2" borderId="12" xfId="0" applyNumberFormat="1" applyFont="1" applyFill="1" applyBorder="1" applyAlignment="1" applyProtection="1">
      <alignment horizontal="center" vertical="center"/>
    </xf>
    <xf numFmtId="165" fontId="25" fillId="2" borderId="10" xfId="0" applyNumberFormat="1" applyFont="1" applyFill="1" applyBorder="1" applyAlignment="1" applyProtection="1">
      <alignment horizontal="center" vertical="center"/>
    </xf>
    <xf numFmtId="165" fontId="34" fillId="2" borderId="7" xfId="0" applyNumberFormat="1" applyFont="1" applyFill="1" applyBorder="1" applyAlignment="1" applyProtection="1">
      <alignment horizontal="center" vertical="center"/>
    </xf>
    <xf numFmtId="165" fontId="22" fillId="2" borderId="4" xfId="0" applyNumberFormat="1" applyFont="1" applyFill="1" applyBorder="1" applyAlignment="1" applyProtection="1">
      <alignment horizontal="center" vertical="center"/>
    </xf>
    <xf numFmtId="165" fontId="22" fillId="2" borderId="7" xfId="0" applyNumberFormat="1" applyFont="1" applyFill="1" applyBorder="1" applyAlignment="1" applyProtection="1">
      <alignment horizontal="center" vertical="center"/>
    </xf>
    <xf numFmtId="165" fontId="25" fillId="2" borderId="4" xfId="0" applyNumberFormat="1" applyFont="1" applyFill="1" applyBorder="1" applyAlignment="1" applyProtection="1">
      <alignment horizontal="center" vertical="center"/>
    </xf>
    <xf numFmtId="165" fontId="25" fillId="2" borderId="12" xfId="0" applyNumberFormat="1" applyFont="1" applyFill="1" applyBorder="1" applyAlignment="1" applyProtection="1">
      <alignment horizontal="center" vertical="center"/>
    </xf>
    <xf numFmtId="1" fontId="5" fillId="0" borderId="23" xfId="0" applyNumberFormat="1" applyFont="1" applyFill="1" applyBorder="1" applyAlignment="1" applyProtection="1">
      <alignment horizontal="center" vertical="center"/>
    </xf>
    <xf numFmtId="1" fontId="5" fillId="0" borderId="24" xfId="0" applyNumberFormat="1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/>
      <protection hidden="1"/>
    </xf>
    <xf numFmtId="0" fontId="48" fillId="0" borderId="0" xfId="0" applyNumberFormat="1" applyFont="1" applyFill="1" applyBorder="1" applyAlignment="1" applyProtection="1">
      <alignment horizontal="center"/>
    </xf>
    <xf numFmtId="0" fontId="49" fillId="0" borderId="0" xfId="0" applyFont="1" applyFill="1" applyBorder="1" applyAlignment="1" applyProtection="1">
      <alignment horizontal="left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vertical="center"/>
      <protection hidden="1"/>
    </xf>
    <xf numFmtId="0" fontId="14" fillId="4" borderId="25" xfId="0" applyFont="1" applyFill="1" applyBorder="1" applyAlignment="1" applyProtection="1">
      <alignment horizontal="center" textRotation="90"/>
    </xf>
    <xf numFmtId="0" fontId="14" fillId="5" borderId="26" xfId="0" applyFont="1" applyFill="1" applyBorder="1" applyAlignment="1" applyProtection="1">
      <alignment horizontal="center" textRotation="90"/>
    </xf>
    <xf numFmtId="0" fontId="3" fillId="9" borderId="0" xfId="0" applyFont="1" applyFill="1" applyBorder="1" applyAlignment="1" applyProtection="1">
      <alignment horizontal="center" vertical="center"/>
      <protection locked="0"/>
    </xf>
    <xf numFmtId="0" fontId="3" fillId="9" borderId="0" xfId="0" applyFont="1" applyFill="1" applyBorder="1" applyAlignment="1" applyProtection="1">
      <alignment vertical="top"/>
      <protection hidden="1"/>
    </xf>
    <xf numFmtId="0" fontId="3" fillId="9" borderId="0" xfId="0" applyFont="1" applyFill="1" applyBorder="1" applyAlignment="1" applyProtection="1">
      <alignment horizontal="center" vertical="center"/>
      <protection locked="0" hidden="1"/>
    </xf>
    <xf numFmtId="0" fontId="7" fillId="9" borderId="0" xfId="0" applyNumberFormat="1" applyFont="1" applyFill="1" applyBorder="1" applyAlignment="1" applyProtection="1">
      <alignment horizontal="center" vertical="center"/>
    </xf>
    <xf numFmtId="0" fontId="24" fillId="9" borderId="0" xfId="0" applyNumberFormat="1" applyFont="1" applyFill="1" applyBorder="1" applyAlignment="1" applyProtection="1">
      <alignment horizontal="center" vertical="center"/>
    </xf>
    <xf numFmtId="9" fontId="28" fillId="9" borderId="0" xfId="0" applyNumberFormat="1" applyFont="1" applyFill="1" applyBorder="1" applyAlignment="1" applyProtection="1">
      <protection hidden="1"/>
    </xf>
    <xf numFmtId="165" fontId="7" fillId="9" borderId="0" xfId="0" applyNumberFormat="1" applyFont="1" applyFill="1" applyBorder="1" applyAlignment="1" applyProtection="1">
      <alignment horizontal="right" vertical="center"/>
    </xf>
    <xf numFmtId="165" fontId="23" fillId="9" borderId="0" xfId="0" applyNumberFormat="1" applyFont="1" applyFill="1" applyBorder="1" applyAlignment="1" applyProtection="1">
      <alignment horizontal="right" vertical="center"/>
    </xf>
    <xf numFmtId="165" fontId="29" fillId="9" borderId="0" xfId="0" applyNumberFormat="1" applyFont="1" applyFill="1" applyBorder="1" applyAlignment="1" applyProtection="1">
      <alignment horizontal="center" vertical="center"/>
    </xf>
    <xf numFmtId="0" fontId="14" fillId="9" borderId="0" xfId="0" applyFont="1" applyFill="1" applyBorder="1" applyAlignment="1" applyProtection="1"/>
    <xf numFmtId="0" fontId="35" fillId="9" borderId="0" xfId="0" applyFont="1" applyFill="1" applyBorder="1" applyAlignment="1" applyProtection="1"/>
    <xf numFmtId="0" fontId="4" fillId="9" borderId="0" xfId="0" applyFont="1" applyFill="1" applyBorder="1" applyAlignment="1" applyProtection="1">
      <alignment vertical="top"/>
      <protection hidden="1"/>
    </xf>
    <xf numFmtId="0" fontId="1" fillId="9" borderId="0" xfId="0" applyFont="1" applyFill="1" applyBorder="1" applyAlignment="1" applyProtection="1">
      <alignment vertical="top"/>
      <protection hidden="1"/>
    </xf>
    <xf numFmtId="0" fontId="23" fillId="9" borderId="0" xfId="0" applyNumberFormat="1" applyFont="1" applyFill="1" applyBorder="1" applyAlignment="1" applyProtection="1">
      <alignment horizontal="center" vertical="center"/>
    </xf>
    <xf numFmtId="0" fontId="3" fillId="9" borderId="0" xfId="0" applyNumberFormat="1" applyFont="1" applyFill="1" applyBorder="1" applyAlignment="1" applyProtection="1">
      <alignment vertical="top"/>
      <protection hidden="1"/>
    </xf>
    <xf numFmtId="165" fontId="17" fillId="9" borderId="0" xfId="0" applyNumberFormat="1" applyFont="1" applyFill="1" applyBorder="1" applyAlignment="1" applyProtection="1">
      <alignment horizontal="right" vertical="center"/>
    </xf>
    <xf numFmtId="165" fontId="1" fillId="9" borderId="0" xfId="0" applyNumberFormat="1" applyFont="1" applyFill="1" applyBorder="1" applyAlignment="1" applyProtection="1">
      <alignment horizontal="right" vertical="top"/>
      <protection hidden="1"/>
    </xf>
    <xf numFmtId="165" fontId="30" fillId="9" borderId="0" xfId="0" applyNumberFormat="1" applyFont="1" applyFill="1" applyBorder="1" applyAlignment="1" applyProtection="1">
      <alignment horizontal="center" vertical="center"/>
    </xf>
    <xf numFmtId="0" fontId="17" fillId="9" borderId="0" xfId="0" applyNumberFormat="1" applyFont="1" applyFill="1" applyBorder="1" applyAlignment="1" applyProtection="1">
      <alignment horizontal="center" vertical="center"/>
    </xf>
    <xf numFmtId="0" fontId="4" fillId="9" borderId="0" xfId="0" applyFont="1" applyFill="1" applyBorder="1" applyProtection="1">
      <protection hidden="1"/>
    </xf>
    <xf numFmtId="0" fontId="11" fillId="9" borderId="0" xfId="0" applyFont="1" applyFill="1" applyBorder="1" applyProtection="1">
      <protection hidden="1"/>
    </xf>
    <xf numFmtId="0" fontId="1" fillId="9" borderId="0" xfId="0" applyFont="1" applyFill="1" applyBorder="1" applyAlignment="1" applyProtection="1">
      <alignment horizontal="center" vertical="center"/>
    </xf>
    <xf numFmtId="0" fontId="1" fillId="9" borderId="0" xfId="0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Border="1" applyAlignment="1" applyProtection="1">
      <alignment horizontal="center" vertical="center"/>
      <protection locked="0" hidden="1"/>
    </xf>
    <xf numFmtId="0" fontId="38" fillId="9" borderId="0" xfId="0" applyFont="1" applyFill="1" applyBorder="1" applyAlignment="1" applyProtection="1">
      <alignment vertical="center"/>
    </xf>
    <xf numFmtId="0" fontId="38" fillId="9" borderId="0" xfId="0" applyFont="1" applyFill="1" applyBorder="1" applyAlignment="1" applyProtection="1">
      <alignment horizontal="center" vertical="center"/>
    </xf>
    <xf numFmtId="0" fontId="38" fillId="9" borderId="0" xfId="0" applyNumberFormat="1" applyFont="1" applyFill="1" applyBorder="1" applyAlignment="1" applyProtection="1">
      <alignment horizontal="center" vertical="center"/>
    </xf>
    <xf numFmtId="0" fontId="38" fillId="9" borderId="0" xfId="0" applyNumberFormat="1" applyFont="1" applyFill="1" applyBorder="1" applyAlignment="1" applyProtection="1">
      <alignment vertical="center"/>
    </xf>
    <xf numFmtId="9" fontId="39" fillId="9" borderId="0" xfId="0" applyNumberFormat="1" applyFont="1" applyFill="1" applyBorder="1" applyAlignment="1" applyProtection="1">
      <alignment vertical="center"/>
      <protection hidden="1"/>
    </xf>
    <xf numFmtId="165" fontId="40" fillId="9" borderId="0" xfId="0" applyNumberFormat="1" applyFont="1" applyFill="1" applyBorder="1" applyAlignment="1" applyProtection="1">
      <alignment horizontal="right" vertical="center"/>
    </xf>
    <xf numFmtId="165" fontId="41" fillId="9" borderId="0" xfId="0" applyNumberFormat="1" applyFont="1" applyFill="1" applyBorder="1" applyAlignment="1" applyProtection="1">
      <alignment horizontal="right" vertical="center"/>
    </xf>
    <xf numFmtId="165" fontId="38" fillId="9" borderId="0" xfId="0" applyNumberFormat="1" applyFont="1" applyFill="1" applyBorder="1" applyAlignment="1" applyProtection="1">
      <alignment horizontal="right" vertical="center"/>
    </xf>
    <xf numFmtId="165" fontId="39" fillId="9" borderId="0" xfId="0" applyNumberFormat="1" applyFont="1" applyFill="1" applyBorder="1" applyAlignment="1" applyProtection="1">
      <alignment horizontal="center" vertical="center"/>
    </xf>
    <xf numFmtId="0" fontId="42" fillId="9" borderId="0" xfId="0" applyFont="1" applyFill="1" applyBorder="1" applyAlignment="1" applyProtection="1">
      <alignment vertical="center"/>
      <protection hidden="1"/>
    </xf>
    <xf numFmtId="0" fontId="38" fillId="9" borderId="0" xfId="0" applyFont="1" applyFill="1" applyBorder="1" applyAlignment="1" applyProtection="1">
      <alignment vertical="center"/>
      <protection hidden="1"/>
    </xf>
    <xf numFmtId="165" fontId="43" fillId="9" borderId="0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Border="1" applyProtection="1"/>
    <xf numFmtId="0" fontId="4" fillId="9" borderId="0" xfId="0" applyNumberFormat="1" applyFont="1" applyFill="1" applyBorder="1" applyProtection="1"/>
    <xf numFmtId="0" fontId="4" fillId="9" borderId="0" xfId="0" applyNumberFormat="1" applyFont="1" applyFill="1" applyBorder="1" applyAlignment="1" applyProtection="1">
      <alignment horizontal="center"/>
    </xf>
    <xf numFmtId="0" fontId="20" fillId="9" borderId="0" xfId="0" applyNumberFormat="1" applyFont="1" applyFill="1" applyBorder="1" applyProtection="1"/>
    <xf numFmtId="9" fontId="28" fillId="9" borderId="0" xfId="0" applyNumberFormat="1" applyFont="1" applyFill="1" applyAlignment="1"/>
    <xf numFmtId="165" fontId="4" fillId="9" borderId="0" xfId="0" applyNumberFormat="1" applyFont="1" applyFill="1" applyBorder="1" applyAlignment="1" applyProtection="1">
      <alignment horizontal="right"/>
    </xf>
    <xf numFmtId="165" fontId="8" fillId="9" borderId="0" xfId="0" applyNumberFormat="1" applyFont="1" applyFill="1" applyBorder="1" applyAlignment="1" applyProtection="1">
      <alignment horizontal="right"/>
    </xf>
    <xf numFmtId="165" fontId="27" fillId="9" borderId="0" xfId="0" applyNumberFormat="1" applyFont="1" applyFill="1" applyBorder="1" applyAlignment="1" applyProtection="1">
      <alignment horizontal="center"/>
    </xf>
    <xf numFmtId="0" fontId="12" fillId="9" borderId="0" xfId="0" applyFont="1" applyFill="1" applyBorder="1" applyProtection="1"/>
    <xf numFmtId="0" fontId="12" fillId="9" borderId="0" xfId="0" applyFont="1" applyFill="1" applyBorder="1" applyProtection="1">
      <protection hidden="1"/>
    </xf>
    <xf numFmtId="0" fontId="12" fillId="9" borderId="0" xfId="0" applyNumberFormat="1" applyFont="1" applyFill="1" applyBorder="1" applyProtection="1"/>
    <xf numFmtId="0" fontId="11" fillId="9" borderId="0" xfId="0" applyNumberFormat="1" applyFont="1" applyFill="1" applyBorder="1" applyProtection="1"/>
    <xf numFmtId="0" fontId="11" fillId="9" borderId="0" xfId="0" applyNumberFormat="1" applyFont="1" applyFill="1" applyBorder="1" applyAlignment="1" applyProtection="1">
      <alignment horizontal="center"/>
    </xf>
    <xf numFmtId="165" fontId="11" fillId="9" borderId="0" xfId="0" applyNumberFormat="1" applyFont="1" applyFill="1" applyBorder="1" applyAlignment="1" applyProtection="1">
      <alignment horizontal="right"/>
    </xf>
    <xf numFmtId="165" fontId="31" fillId="9" borderId="0" xfId="0" applyNumberFormat="1" applyFont="1" applyFill="1" applyBorder="1" applyAlignment="1" applyProtection="1">
      <alignment horizontal="right"/>
    </xf>
    <xf numFmtId="0" fontId="49" fillId="9" borderId="0" xfId="0" applyFont="1" applyFill="1" applyBorder="1" applyAlignment="1" applyProtection="1">
      <alignment horizontal="center"/>
      <protection hidden="1"/>
    </xf>
    <xf numFmtId="165" fontId="49" fillId="9" borderId="0" xfId="0" applyNumberFormat="1" applyFont="1" applyFill="1" applyBorder="1" applyAlignment="1" applyProtection="1">
      <alignment horizontal="center"/>
    </xf>
    <xf numFmtId="0" fontId="48" fillId="9" borderId="0" xfId="0" applyFont="1" applyFill="1" applyBorder="1" applyAlignment="1" applyProtection="1">
      <alignment horizontal="center"/>
      <protection hidden="1"/>
    </xf>
    <xf numFmtId="0" fontId="48" fillId="9" borderId="0" xfId="0" applyNumberFormat="1" applyFont="1" applyFill="1" applyBorder="1" applyAlignment="1" applyProtection="1">
      <alignment horizontal="center"/>
    </xf>
    <xf numFmtId="9" fontId="48" fillId="9" borderId="0" xfId="0" applyNumberFormat="1" applyFont="1" applyFill="1" applyBorder="1" applyAlignment="1">
      <alignment horizontal="center"/>
    </xf>
    <xf numFmtId="165" fontId="48" fillId="9" borderId="0" xfId="0" applyNumberFormat="1" applyFont="1" applyFill="1" applyBorder="1" applyAlignment="1" applyProtection="1">
      <alignment horizontal="center"/>
    </xf>
    <xf numFmtId="165" fontId="50" fillId="9" borderId="0" xfId="0" applyNumberFormat="1" applyFont="1" applyFill="1" applyBorder="1" applyProtection="1"/>
    <xf numFmtId="1" fontId="50" fillId="9" borderId="0" xfId="0" applyNumberFormat="1" applyFont="1" applyFill="1" applyBorder="1" applyProtection="1"/>
    <xf numFmtId="0" fontId="11" fillId="9" borderId="0" xfId="0" applyFont="1" applyFill="1" applyBorder="1" applyProtection="1"/>
    <xf numFmtId="0" fontId="4" fillId="9" borderId="0" xfId="0" applyFont="1" applyFill="1" applyBorder="1" applyAlignment="1" applyProtection="1">
      <alignment horizontal="center"/>
    </xf>
    <xf numFmtId="0" fontId="49" fillId="9" borderId="0" xfId="0" applyFont="1" applyFill="1" applyBorder="1" applyAlignment="1" applyProtection="1">
      <alignment horizontal="center"/>
    </xf>
    <xf numFmtId="0" fontId="36" fillId="9" borderId="0" xfId="0" applyFont="1" applyFill="1" applyBorder="1" applyAlignment="1" applyProtection="1">
      <alignment vertical="center"/>
      <protection hidden="1"/>
    </xf>
    <xf numFmtId="0" fontId="43" fillId="9" borderId="0" xfId="0" applyFont="1" applyFill="1" applyBorder="1" applyProtection="1">
      <protection hidden="1"/>
    </xf>
    <xf numFmtId="0" fontId="44" fillId="9" borderId="0" xfId="0" applyFont="1" applyFill="1" applyBorder="1" applyAlignment="1" applyProtection="1">
      <alignment vertical="top"/>
      <protection hidden="1"/>
    </xf>
    <xf numFmtId="0" fontId="37" fillId="9" borderId="0" xfId="0" applyFont="1" applyFill="1" applyBorder="1" applyAlignment="1" applyProtection="1">
      <alignment vertical="top"/>
      <protection hidden="1"/>
    </xf>
    <xf numFmtId="0" fontId="45" fillId="9" borderId="0" xfId="0" applyFont="1" applyFill="1" applyBorder="1" applyProtection="1">
      <protection hidden="1"/>
    </xf>
    <xf numFmtId="0" fontId="45" fillId="9" borderId="0" xfId="0" applyFont="1" applyFill="1" applyBorder="1" applyAlignment="1" applyProtection="1">
      <alignment vertical="top"/>
      <protection hidden="1"/>
    </xf>
    <xf numFmtId="0" fontId="38" fillId="9" borderId="0" xfId="0" applyFont="1" applyFill="1" applyBorder="1" applyAlignment="1" applyProtection="1">
      <alignment vertical="top"/>
      <protection hidden="1"/>
    </xf>
    <xf numFmtId="0" fontId="38" fillId="9" borderId="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1" fontId="5" fillId="0" borderId="27" xfId="0" applyNumberFormat="1" applyFont="1" applyFill="1" applyBorder="1" applyAlignment="1" applyProtection="1">
      <alignment horizontal="center" vertical="center"/>
    </xf>
    <xf numFmtId="0" fontId="46" fillId="7" borderId="28" xfId="2" applyNumberFormat="1" applyBorder="1" applyAlignment="1" applyProtection="1">
      <alignment horizontal="center" vertical="center"/>
    </xf>
    <xf numFmtId="165" fontId="19" fillId="9" borderId="0" xfId="0" applyNumberFormat="1" applyFont="1" applyFill="1" applyBorder="1" applyAlignment="1" applyProtection="1">
      <alignment horizontal="right" vertical="center"/>
    </xf>
    <xf numFmtId="0" fontId="51" fillId="7" borderId="29" xfId="2" quotePrefix="1" applyNumberFormat="1" applyFont="1" applyBorder="1" applyAlignment="1" applyProtection="1">
      <alignment horizontal="center" vertical="center"/>
    </xf>
    <xf numFmtId="0" fontId="51" fillId="7" borderId="30" xfId="2" applyNumberFormat="1" applyFont="1" applyBorder="1" applyAlignment="1" applyProtection="1">
      <alignment horizontal="center" vertical="center"/>
    </xf>
    <xf numFmtId="0" fontId="51" fillId="7" borderId="29" xfId="2" applyNumberFormat="1" applyFont="1" applyBorder="1" applyAlignment="1" applyProtection="1">
      <alignment horizontal="center" vertical="center"/>
    </xf>
    <xf numFmtId="0" fontId="51" fillId="7" borderId="28" xfId="2" applyNumberFormat="1" applyFont="1" applyBorder="1" applyAlignment="1" applyProtection="1">
      <alignment horizontal="center" vertical="center"/>
    </xf>
    <xf numFmtId="0" fontId="51" fillId="7" borderId="31" xfId="2" applyNumberFormat="1" applyFont="1" applyBorder="1" applyAlignment="1" applyProtection="1">
      <alignment horizontal="center" vertical="center"/>
    </xf>
    <xf numFmtId="9" fontId="28" fillId="2" borderId="32" xfId="0" applyNumberFormat="1" applyFont="1" applyFill="1" applyBorder="1" applyAlignment="1" applyProtection="1">
      <alignment horizontal="center"/>
    </xf>
    <xf numFmtId="165" fontId="32" fillId="2" borderId="32" xfId="0" applyNumberFormat="1" applyFont="1" applyFill="1" applyBorder="1" applyAlignment="1" applyProtection="1">
      <alignment horizontal="center" vertical="center"/>
    </xf>
    <xf numFmtId="165" fontId="34" fillId="2" borderId="32" xfId="0" applyNumberFormat="1" applyFont="1" applyFill="1" applyBorder="1" applyAlignment="1" applyProtection="1">
      <alignment horizontal="right" vertical="center"/>
    </xf>
    <xf numFmtId="165" fontId="32" fillId="2" borderId="32" xfId="0" applyNumberFormat="1" applyFont="1" applyFill="1" applyBorder="1" applyAlignment="1" applyProtection="1">
      <alignment horizontal="right" vertical="center"/>
    </xf>
    <xf numFmtId="165" fontId="33" fillId="2" borderId="32" xfId="0" applyNumberFormat="1" applyFont="1" applyFill="1" applyBorder="1" applyAlignment="1" applyProtection="1">
      <alignment horizontal="center" vertical="center"/>
    </xf>
    <xf numFmtId="0" fontId="32" fillId="9" borderId="33" xfId="0" applyNumberFormat="1" applyFont="1" applyFill="1" applyBorder="1" applyAlignment="1" applyProtection="1">
      <alignment horizontal="center" vertical="center"/>
    </xf>
    <xf numFmtId="0" fontId="32" fillId="9" borderId="32" xfId="0" applyNumberFormat="1" applyFont="1" applyFill="1" applyBorder="1" applyAlignment="1" applyProtection="1">
      <alignment horizontal="center" vertical="center"/>
    </xf>
    <xf numFmtId="0" fontId="32" fillId="9" borderId="34" xfId="0" applyNumberFormat="1" applyFont="1" applyFill="1" applyBorder="1" applyAlignment="1" applyProtection="1">
      <alignment horizontal="center" vertical="center"/>
    </xf>
    <xf numFmtId="0" fontId="2" fillId="9" borderId="35" xfId="0" applyFont="1" applyFill="1" applyBorder="1" applyAlignment="1" applyProtection="1">
      <alignment horizontal="center" vertical="top"/>
      <protection hidden="1"/>
    </xf>
    <xf numFmtId="0" fontId="24" fillId="9" borderId="21" xfId="0" applyNumberFormat="1" applyFont="1" applyFill="1" applyBorder="1" applyAlignment="1" applyProtection="1">
      <alignment horizontal="center" vertical="center"/>
    </xf>
    <xf numFmtId="0" fontId="24" fillId="9" borderId="10" xfId="0" applyNumberFormat="1" applyFont="1" applyFill="1" applyBorder="1" applyAlignment="1" applyProtection="1">
      <alignment horizontal="center" vertical="center"/>
    </xf>
    <xf numFmtId="0" fontId="25" fillId="9" borderId="20" xfId="0" applyNumberFormat="1" applyFont="1" applyFill="1" applyBorder="1" applyAlignment="1" applyProtection="1">
      <alignment horizontal="center" vertical="center"/>
    </xf>
    <xf numFmtId="0" fontId="20" fillId="9" borderId="0" xfId="0" applyFont="1" applyFill="1" applyBorder="1" applyAlignment="1" applyProtection="1">
      <alignment horizontal="center" vertical="center"/>
      <protection hidden="1"/>
    </xf>
    <xf numFmtId="0" fontId="24" fillId="9" borderId="8" xfId="0" applyNumberFormat="1" applyFont="1" applyFill="1" applyBorder="1" applyAlignment="1" applyProtection="1">
      <alignment horizontal="center" vertical="center"/>
    </xf>
    <xf numFmtId="0" fontId="24" fillId="9" borderId="7" xfId="0" applyNumberFormat="1" applyFont="1" applyFill="1" applyBorder="1" applyAlignment="1" applyProtection="1">
      <alignment horizontal="center" vertical="center"/>
    </xf>
    <xf numFmtId="0" fontId="25" fillId="9" borderId="9" xfId="0" applyNumberFormat="1" applyFont="1" applyFill="1" applyBorder="1" applyAlignment="1" applyProtection="1">
      <alignment horizontal="center" vertical="center"/>
    </xf>
    <xf numFmtId="0" fontId="20" fillId="9" borderId="2" xfId="0" applyFont="1" applyFill="1" applyBorder="1" applyAlignment="1" applyProtection="1">
      <alignment horizontal="center" vertical="top"/>
      <protection hidden="1"/>
    </xf>
    <xf numFmtId="0" fontId="20" fillId="9" borderId="11" xfId="0" applyFont="1" applyFill="1" applyBorder="1" applyAlignment="1" applyProtection="1">
      <alignment horizontal="center" vertical="center"/>
      <protection hidden="1"/>
    </xf>
    <xf numFmtId="0" fontId="24" fillId="9" borderId="5" xfId="0" applyNumberFormat="1" applyFont="1" applyFill="1" applyBorder="1" applyAlignment="1" applyProtection="1">
      <alignment horizontal="center" vertical="center"/>
    </xf>
    <xf numFmtId="0" fontId="24" fillId="9" borderId="4" xfId="0" applyNumberFormat="1" applyFont="1" applyFill="1" applyBorder="1" applyAlignment="1" applyProtection="1">
      <alignment horizontal="center" vertical="center"/>
    </xf>
    <xf numFmtId="0" fontId="25" fillId="9" borderId="6" xfId="0" applyNumberFormat="1" applyFont="1" applyFill="1" applyBorder="1" applyAlignment="1" applyProtection="1">
      <alignment horizontal="center" vertical="center"/>
    </xf>
    <xf numFmtId="0" fontId="20" fillId="9" borderId="0" xfId="0" applyFont="1" applyFill="1" applyBorder="1" applyAlignment="1" applyProtection="1">
      <alignment horizontal="center" vertical="top"/>
      <protection hidden="1"/>
    </xf>
    <xf numFmtId="0" fontId="24" fillId="9" borderId="36" xfId="0" applyNumberFormat="1" applyFont="1" applyFill="1" applyBorder="1" applyAlignment="1" applyProtection="1">
      <alignment horizontal="center" vertical="center"/>
    </xf>
    <xf numFmtId="0" fontId="24" fillId="9" borderId="12" xfId="0" applyNumberFormat="1" applyFont="1" applyFill="1" applyBorder="1" applyAlignment="1" applyProtection="1">
      <alignment horizontal="center" vertical="center"/>
    </xf>
    <xf numFmtId="0" fontId="25" fillId="9" borderId="22" xfId="0" applyNumberFormat="1" applyFont="1" applyFill="1" applyBorder="1" applyAlignment="1" applyProtection="1">
      <alignment horizontal="center" vertical="center"/>
    </xf>
    <xf numFmtId="0" fontId="20" fillId="9" borderId="13" xfId="0" applyFont="1" applyFill="1" applyBorder="1" applyAlignment="1" applyProtection="1">
      <alignment horizontal="center" vertical="center"/>
      <protection hidden="1"/>
    </xf>
    <xf numFmtId="165" fontId="46" fillId="9" borderId="5" xfId="2" applyNumberFormat="1" applyFill="1" applyBorder="1" applyAlignment="1" applyProtection="1">
      <alignment horizontal="center" vertical="center"/>
    </xf>
    <xf numFmtId="165" fontId="51" fillId="9" borderId="21" xfId="2" applyNumberFormat="1" applyFont="1" applyFill="1" applyBorder="1" applyAlignment="1" applyProtection="1">
      <alignment horizontal="center" vertical="center"/>
    </xf>
    <xf numFmtId="165" fontId="51" fillId="9" borderId="8" xfId="2" applyNumberFormat="1" applyFont="1" applyFill="1" applyBorder="1" applyAlignment="1" applyProtection="1">
      <alignment horizontal="center" vertical="center"/>
    </xf>
    <xf numFmtId="165" fontId="51" fillId="9" borderId="5" xfId="2" applyNumberFormat="1" applyFont="1" applyFill="1" applyBorder="1" applyAlignment="1" applyProtection="1">
      <alignment horizontal="center" vertical="center"/>
    </xf>
    <xf numFmtId="165" fontId="51" fillId="9" borderId="36" xfId="2" applyNumberFormat="1" applyFont="1" applyFill="1" applyBorder="1" applyAlignment="1" applyProtection="1">
      <alignment horizontal="center" vertical="center"/>
    </xf>
    <xf numFmtId="0" fontId="14" fillId="10" borderId="25" xfId="0" applyFont="1" applyFill="1" applyBorder="1" applyAlignment="1" applyProtection="1">
      <alignment vertical="center"/>
    </xf>
    <xf numFmtId="0" fontId="14" fillId="10" borderId="25" xfId="0" applyFont="1" applyFill="1" applyBorder="1" applyAlignment="1" applyProtection="1"/>
    <xf numFmtId="0" fontId="52" fillId="7" borderId="28" xfId="2" applyNumberFormat="1" applyFont="1" applyBorder="1" applyAlignment="1" applyProtection="1">
      <alignment horizontal="center" vertical="center"/>
    </xf>
    <xf numFmtId="0" fontId="53" fillId="7" borderId="29" xfId="2" quotePrefix="1" applyNumberFormat="1" applyFont="1" applyBorder="1" applyAlignment="1" applyProtection="1">
      <alignment horizontal="center" vertical="center"/>
    </xf>
    <xf numFmtId="0" fontId="53" fillId="7" borderId="30" xfId="2" applyNumberFormat="1" applyFont="1" applyBorder="1" applyAlignment="1" applyProtection="1">
      <alignment horizontal="center" vertical="center"/>
    </xf>
    <xf numFmtId="0" fontId="53" fillId="7" borderId="29" xfId="2" applyNumberFormat="1" applyFont="1" applyBorder="1" applyAlignment="1" applyProtection="1">
      <alignment horizontal="center" vertical="center"/>
    </xf>
    <xf numFmtId="0" fontId="53" fillId="7" borderId="28" xfId="2" applyNumberFormat="1" applyFont="1" applyBorder="1" applyAlignment="1" applyProtection="1">
      <alignment horizontal="center" vertical="center"/>
    </xf>
    <xf numFmtId="0" fontId="53" fillId="7" borderId="31" xfId="2" applyNumberFormat="1" applyFont="1" applyBorder="1" applyAlignment="1" applyProtection="1">
      <alignment horizontal="center" vertical="center"/>
    </xf>
    <xf numFmtId="165" fontId="53" fillId="2" borderId="10" xfId="0" applyNumberFormat="1" applyFont="1" applyFill="1" applyBorder="1" applyAlignment="1" applyProtection="1">
      <alignment horizontal="center" vertical="center"/>
    </xf>
    <xf numFmtId="165" fontId="54" fillId="2" borderId="7" xfId="0" applyNumberFormat="1" applyFont="1" applyFill="1" applyBorder="1" applyAlignment="1" applyProtection="1">
      <alignment horizontal="center" vertical="center"/>
    </xf>
    <xf numFmtId="165" fontId="55" fillId="2" borderId="4" xfId="0" applyNumberFormat="1" applyFont="1" applyFill="1" applyBorder="1" applyAlignment="1" applyProtection="1">
      <alignment horizontal="center" vertical="center"/>
    </xf>
    <xf numFmtId="165" fontId="55" fillId="2" borderId="7" xfId="0" applyNumberFormat="1" applyFont="1" applyFill="1" applyBorder="1" applyAlignment="1" applyProtection="1">
      <alignment horizontal="center" vertical="center"/>
    </xf>
    <xf numFmtId="165" fontId="53" fillId="2" borderId="12" xfId="0" applyNumberFormat="1" applyFont="1" applyFill="1" applyBorder="1" applyAlignment="1" applyProtection="1">
      <alignment horizontal="center" vertical="center"/>
    </xf>
    <xf numFmtId="0" fontId="2" fillId="3" borderId="37" xfId="0" applyFont="1" applyFill="1" applyBorder="1" applyAlignment="1" applyProtection="1">
      <alignment horizontal="right" vertical="center"/>
    </xf>
    <xf numFmtId="0" fontId="24" fillId="3" borderId="38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left" vertical="center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left" vertical="center"/>
    </xf>
    <xf numFmtId="0" fontId="2" fillId="2" borderId="39" xfId="0" applyFont="1" applyFill="1" applyBorder="1" applyAlignment="1" applyProtection="1">
      <alignment horizontal="right" vertical="center"/>
    </xf>
    <xf numFmtId="0" fontId="2" fillId="2" borderId="39" xfId="0" applyNumberFormat="1" applyFont="1" applyFill="1" applyBorder="1" applyAlignment="1" applyProtection="1">
      <alignment horizontal="right" vertical="center"/>
    </xf>
    <xf numFmtId="0" fontId="24" fillId="2" borderId="37" xfId="0" applyFont="1" applyFill="1" applyBorder="1" applyAlignment="1" applyProtection="1">
      <alignment horizontal="center" vertical="center"/>
      <protection locked="0"/>
    </xf>
    <xf numFmtId="0" fontId="13" fillId="0" borderId="0" xfId="3" applyBorder="1"/>
    <xf numFmtId="0" fontId="16" fillId="3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37" xfId="0" applyFont="1" applyFill="1" applyBorder="1" applyAlignment="1" applyProtection="1">
      <alignment horizontal="right" vertical="center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15" fillId="2" borderId="41" xfId="0" applyNumberFormat="1" applyFont="1" applyFill="1" applyBorder="1" applyAlignment="1" applyProtection="1">
      <alignment horizontal="center" vertical="center"/>
    </xf>
    <xf numFmtId="9" fontId="15" fillId="2" borderId="38" xfId="0" applyNumberFormat="1" applyFont="1" applyFill="1" applyBorder="1" applyAlignment="1" applyProtection="1">
      <alignment horizontal="center" vertical="center"/>
    </xf>
    <xf numFmtId="0" fontId="15" fillId="2" borderId="39" xfId="0" applyNumberFormat="1" applyFont="1" applyFill="1" applyBorder="1" applyAlignment="1" applyProtection="1">
      <alignment horizontal="center" vertical="center"/>
    </xf>
    <xf numFmtId="0" fontId="15" fillId="2" borderId="37" xfId="0" applyNumberFormat="1" applyFont="1" applyFill="1" applyBorder="1" applyAlignment="1" applyProtection="1">
      <alignment horizontal="center" vertical="center"/>
    </xf>
    <xf numFmtId="9" fontId="15" fillId="2" borderId="40" xfId="0" applyNumberFormat="1" applyFont="1" applyFill="1" applyBorder="1" applyAlignment="1" applyProtection="1">
      <alignment horizontal="center" vertical="center"/>
    </xf>
    <xf numFmtId="0" fontId="47" fillId="9" borderId="42" xfId="1" applyFill="1" applyBorder="1" applyAlignment="1" applyProtection="1">
      <alignment vertical="top"/>
      <protection hidden="1"/>
    </xf>
    <xf numFmtId="0" fontId="56" fillId="9" borderId="29" xfId="1" quotePrefix="1" applyNumberFormat="1" applyFont="1" applyFill="1" applyBorder="1" applyAlignment="1" applyProtection="1">
      <alignment horizontal="center" vertical="center"/>
    </xf>
    <xf numFmtId="0" fontId="56" fillId="9" borderId="28" xfId="1" applyFont="1" applyFill="1" applyBorder="1" applyAlignment="1" applyProtection="1">
      <alignment vertical="top"/>
      <protection hidden="1"/>
    </xf>
    <xf numFmtId="0" fontId="56" fillId="9" borderId="30" xfId="1" applyFont="1" applyFill="1" applyBorder="1" applyAlignment="1" applyProtection="1">
      <alignment vertical="top"/>
      <protection hidden="1"/>
    </xf>
    <xf numFmtId="0" fontId="56" fillId="9" borderId="31" xfId="1" quotePrefix="1" applyNumberFormat="1" applyFont="1" applyFill="1" applyBorder="1" applyAlignment="1" applyProtection="1">
      <alignment horizontal="center" vertical="center"/>
    </xf>
    <xf numFmtId="0" fontId="55" fillId="11" borderId="0" xfId="0" applyFont="1" applyFill="1" applyBorder="1" applyProtection="1"/>
    <xf numFmtId="0" fontId="19" fillId="2" borderId="35" xfId="0" applyFont="1" applyFill="1" applyBorder="1" applyAlignment="1" applyProtection="1">
      <alignment horizontal="center" vertical="center"/>
      <protection hidden="1"/>
    </xf>
    <xf numFmtId="0" fontId="14" fillId="4" borderId="26" xfId="0" applyFont="1" applyFill="1" applyBorder="1" applyAlignment="1" applyProtection="1">
      <alignment horizontal="center" textRotation="90"/>
    </xf>
    <xf numFmtId="0" fontId="14" fillId="12" borderId="26" xfId="0" applyFont="1" applyFill="1" applyBorder="1" applyAlignment="1" applyProtection="1">
      <alignment horizontal="center" textRotation="90"/>
    </xf>
    <xf numFmtId="0" fontId="14" fillId="9" borderId="26" xfId="0" applyFont="1" applyFill="1" applyBorder="1" applyAlignment="1" applyProtection="1">
      <alignment horizontal="center" vertical="justify" textRotation="90"/>
    </xf>
    <xf numFmtId="164" fontId="4" fillId="9" borderId="14" xfId="0" applyNumberFormat="1" applyFont="1" applyFill="1" applyBorder="1" applyAlignment="1" applyProtection="1">
      <alignment horizontal="center" vertical="center"/>
    </xf>
    <xf numFmtId="164" fontId="4" fillId="9" borderId="10" xfId="0" applyNumberFormat="1" applyFont="1" applyFill="1" applyBorder="1" applyAlignment="1" applyProtection="1">
      <alignment horizontal="center" vertical="center"/>
    </xf>
    <xf numFmtId="164" fontId="4" fillId="9" borderId="29" xfId="0" applyNumberFormat="1" applyFont="1" applyFill="1" applyBorder="1" applyAlignment="1" applyProtection="1">
      <alignment horizontal="center" vertical="center"/>
    </xf>
    <xf numFmtId="164" fontId="4" fillId="9" borderId="43" xfId="0" applyNumberFormat="1" applyFont="1" applyFill="1" applyBorder="1" applyAlignment="1" applyProtection="1">
      <alignment horizontal="center" vertical="center"/>
    </xf>
    <xf numFmtId="164" fontId="4" fillId="9" borderId="25" xfId="0" applyNumberFormat="1" applyFont="1" applyFill="1" applyBorder="1" applyAlignment="1" applyProtection="1">
      <alignment horizontal="center" vertical="center"/>
    </xf>
    <xf numFmtId="164" fontId="4" fillId="9" borderId="44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1" fontId="5" fillId="0" borderId="7" xfId="0" applyNumberFormat="1" applyFont="1" applyFill="1" applyBorder="1" applyAlignment="1" applyProtection="1">
      <alignment horizontal="center" vertical="center"/>
    </xf>
    <xf numFmtId="1" fontId="5" fillId="0" borderId="45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right" vertical="center"/>
    </xf>
    <xf numFmtId="0" fontId="20" fillId="11" borderId="14" xfId="0" applyFont="1" applyFill="1" applyBorder="1" applyAlignment="1" applyProtection="1">
      <alignment horizontal="center" vertical="center"/>
      <protection locked="0"/>
    </xf>
    <xf numFmtId="0" fontId="20" fillId="11" borderId="10" xfId="0" applyFont="1" applyFill="1" applyBorder="1" applyAlignment="1" applyProtection="1">
      <alignment horizontal="center" vertical="center"/>
      <protection locked="0"/>
    </xf>
    <xf numFmtId="0" fontId="20" fillId="11" borderId="10" xfId="0" applyFont="1" applyFill="1" applyBorder="1" applyAlignment="1" applyProtection="1">
      <alignment horizontal="center" vertical="center"/>
      <protection locked="0" hidden="1"/>
    </xf>
    <xf numFmtId="0" fontId="24" fillId="11" borderId="11" xfId="0" applyFont="1" applyFill="1" applyBorder="1" applyAlignment="1" applyProtection="1">
      <alignment horizontal="center" vertical="center"/>
      <protection locked="0"/>
    </xf>
    <xf numFmtId="0" fontId="20" fillId="11" borderId="20" xfId="0" applyFont="1" applyFill="1" applyBorder="1" applyAlignment="1" applyProtection="1">
      <alignment horizontal="center" vertical="center"/>
      <protection locked="0"/>
    </xf>
    <xf numFmtId="0" fontId="20" fillId="11" borderId="11" xfId="0" applyFont="1" applyFill="1" applyBorder="1" applyAlignment="1" applyProtection="1">
      <alignment horizontal="center" vertical="center"/>
      <protection locked="0" hidden="1"/>
    </xf>
    <xf numFmtId="0" fontId="20" fillId="11" borderId="11" xfId="0" applyFont="1" applyFill="1" applyBorder="1" applyAlignment="1" applyProtection="1">
      <alignment horizontal="center" vertical="center"/>
      <protection locked="0"/>
    </xf>
    <xf numFmtId="0" fontId="24" fillId="11" borderId="38" xfId="0" applyFont="1" applyFill="1" applyBorder="1" applyAlignment="1" applyProtection="1">
      <alignment horizontal="center" vertical="center"/>
      <protection locked="0"/>
    </xf>
    <xf numFmtId="0" fontId="20" fillId="11" borderId="16" xfId="0" applyFont="1" applyFill="1" applyBorder="1" applyAlignment="1" applyProtection="1">
      <alignment horizontal="center" vertical="center"/>
      <protection locked="0"/>
    </xf>
    <xf numFmtId="165" fontId="51" fillId="11" borderId="21" xfId="2" applyNumberFormat="1" applyFont="1" applyFill="1" applyBorder="1" applyAlignment="1" applyProtection="1">
      <alignment horizontal="center" vertical="center"/>
    </xf>
    <xf numFmtId="0" fontId="24" fillId="11" borderId="14" xfId="0" applyNumberFormat="1" applyFont="1" applyFill="1" applyBorder="1" applyAlignment="1" applyProtection="1">
      <alignment horizontal="center" vertical="center"/>
    </xf>
    <xf numFmtId="0" fontId="24" fillId="11" borderId="11" xfId="0" applyNumberFormat="1" applyFont="1" applyFill="1" applyBorder="1" applyAlignment="1" applyProtection="1">
      <alignment horizontal="center" vertical="center"/>
    </xf>
    <xf numFmtId="0" fontId="51" fillId="11" borderId="29" xfId="2" applyNumberFormat="1" applyFont="1" applyFill="1" applyBorder="1" applyAlignment="1" applyProtection="1">
      <alignment horizontal="center" vertical="center"/>
    </xf>
    <xf numFmtId="9" fontId="15" fillId="11" borderId="38" xfId="0" applyNumberFormat="1" applyFont="1" applyFill="1" applyBorder="1" applyAlignment="1" applyProtection="1">
      <alignment horizontal="center" vertical="center"/>
    </xf>
    <xf numFmtId="9" fontId="28" fillId="11" borderId="10" xfId="0" applyNumberFormat="1" applyFont="1" applyFill="1" applyBorder="1" applyAlignment="1" applyProtection="1">
      <alignment horizontal="center" vertical="center"/>
    </xf>
    <xf numFmtId="165" fontId="53" fillId="11" borderId="10" xfId="0" applyNumberFormat="1" applyFont="1" applyFill="1" applyBorder="1" applyAlignment="1" applyProtection="1">
      <alignment horizontal="center" vertical="center"/>
    </xf>
    <xf numFmtId="165" fontId="25" fillId="11" borderId="10" xfId="0" applyNumberFormat="1" applyFont="1" applyFill="1" applyBorder="1" applyAlignment="1" applyProtection="1">
      <alignment horizontal="center" vertical="center"/>
    </xf>
    <xf numFmtId="165" fontId="24" fillId="11" borderId="10" xfId="0" applyNumberFormat="1" applyFont="1" applyFill="1" applyBorder="1" applyAlignment="1" applyProtection="1">
      <alignment horizontal="center" vertical="center"/>
    </xf>
    <xf numFmtId="165" fontId="28" fillId="11" borderId="10" xfId="0" applyNumberFormat="1" applyFont="1" applyFill="1" applyBorder="1" applyAlignment="1" applyProtection="1">
      <alignment horizontal="center" vertical="center"/>
    </xf>
    <xf numFmtId="0" fontId="53" fillId="11" borderId="29" xfId="2" applyNumberFormat="1" applyFont="1" applyFill="1" applyBorder="1" applyAlignment="1" applyProtection="1">
      <alignment horizontal="center" vertical="center"/>
    </xf>
    <xf numFmtId="0" fontId="24" fillId="11" borderId="21" xfId="0" applyNumberFormat="1" applyFont="1" applyFill="1" applyBorder="1" applyAlignment="1" applyProtection="1">
      <alignment horizontal="center" vertical="center"/>
    </xf>
    <xf numFmtId="0" fontId="24" fillId="11" borderId="10" xfId="0" applyNumberFormat="1" applyFont="1" applyFill="1" applyBorder="1" applyAlignment="1" applyProtection="1">
      <alignment horizontal="center" vertical="center"/>
    </xf>
    <xf numFmtId="0" fontId="25" fillId="11" borderId="20" xfId="0" applyNumberFormat="1" applyFont="1" applyFill="1" applyBorder="1" applyAlignment="1" applyProtection="1">
      <alignment horizontal="center" vertical="center"/>
    </xf>
    <xf numFmtId="0" fontId="20" fillId="11" borderId="0" xfId="0" applyFont="1" applyFill="1" applyBorder="1" applyAlignment="1" applyProtection="1">
      <alignment horizontal="center" vertical="center"/>
      <protection hidden="1"/>
    </xf>
    <xf numFmtId="0" fontId="56" fillId="11" borderId="29" xfId="1" quotePrefix="1" applyNumberFormat="1" applyFont="1" applyFill="1" applyBorder="1" applyAlignment="1" applyProtection="1">
      <alignment horizontal="center" vertical="center"/>
    </xf>
    <xf numFmtId="0" fontId="14" fillId="11" borderId="46" xfId="0" applyFont="1" applyFill="1" applyBorder="1" applyAlignment="1" applyProtection="1">
      <alignment horizontal="center" vertical="justify" textRotation="90"/>
    </xf>
    <xf numFmtId="1" fontId="5" fillId="11" borderId="12" xfId="0" applyNumberFormat="1" applyFont="1" applyFill="1" applyBorder="1" applyAlignment="1" applyProtection="1">
      <alignment horizontal="center" vertical="center"/>
    </xf>
    <xf numFmtId="1" fontId="5" fillId="11" borderId="15" xfId="0" applyNumberFormat="1" applyFont="1" applyFill="1" applyBorder="1" applyAlignment="1" applyProtection="1">
      <alignment horizontal="center" vertical="center"/>
    </xf>
    <xf numFmtId="164" fontId="4" fillId="11" borderId="47" xfId="0" applyNumberFormat="1" applyFont="1" applyFill="1" applyBorder="1" applyAlignment="1" applyProtection="1">
      <alignment horizontal="center" vertical="center"/>
    </xf>
    <xf numFmtId="164" fontId="4" fillId="11" borderId="49" xfId="0" applyNumberFormat="1" applyFont="1" applyFill="1" applyBorder="1" applyAlignment="1" applyProtection="1">
      <alignment horizontal="center" vertical="center"/>
    </xf>
    <xf numFmtId="0" fontId="57" fillId="9" borderId="16" xfId="2" applyNumberFormat="1" applyFont="1" applyFill="1" applyBorder="1" applyAlignment="1" applyProtection="1">
      <alignment horizontal="center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 hidden="1"/>
    </xf>
    <xf numFmtId="0" fontId="57" fillId="9" borderId="29" xfId="2" quotePrefix="1" applyNumberFormat="1" applyFont="1" applyFill="1" applyBorder="1" applyAlignment="1" applyProtection="1">
      <alignment horizontal="center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0" fillId="0" borderId="10" xfId="0" applyFont="1" applyFill="1" applyBorder="1" applyAlignment="1" applyProtection="1">
      <alignment horizontal="center" vertical="center"/>
      <protection locked="0" hidden="1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15" fillId="2" borderId="14" xfId="0" applyNumberFormat="1" applyFont="1" applyFill="1" applyBorder="1" applyAlignment="1" applyProtection="1">
      <alignment horizontal="center"/>
    </xf>
    <xf numFmtId="0" fontId="15" fillId="2" borderId="11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right" vertical="center"/>
      <protection hidden="1"/>
    </xf>
    <xf numFmtId="0" fontId="2" fillId="0" borderId="4" xfId="0" applyFont="1" applyFill="1" applyBorder="1" applyAlignment="1" applyProtection="1">
      <alignment horizontal="right" vertical="center"/>
    </xf>
    <xf numFmtId="0" fontId="19" fillId="0" borderId="4" xfId="0" applyFont="1" applyFill="1" applyBorder="1" applyAlignment="1" applyProtection="1">
      <alignment horizontal="center" vertical="center"/>
      <protection locked="0" hidden="1"/>
    </xf>
    <xf numFmtId="0" fontId="2" fillId="0" borderId="39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  <protection hidden="1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right" vertical="center"/>
    </xf>
    <xf numFmtId="0" fontId="33" fillId="0" borderId="7" xfId="0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left" vertical="center"/>
      <protection hidden="1"/>
    </xf>
    <xf numFmtId="0" fontId="2" fillId="0" borderId="7" xfId="0" applyNumberFormat="1" applyFont="1" applyFill="1" applyBorder="1" applyAlignment="1" applyProtection="1">
      <alignment horizontal="right" vertical="center"/>
      <protection hidden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1" fontId="5" fillId="11" borderId="63" xfId="0" applyNumberFormat="1" applyFont="1" applyFill="1" applyBorder="1" applyAlignment="1" applyProtection="1">
      <alignment horizontal="center" vertical="center"/>
    </xf>
    <xf numFmtId="0" fontId="19" fillId="11" borderId="35" xfId="0" applyFont="1" applyFill="1" applyBorder="1" applyAlignment="1" applyProtection="1">
      <alignment horizontal="center" vertical="center"/>
      <protection hidden="1"/>
    </xf>
    <xf numFmtId="0" fontId="2" fillId="15" borderId="7" xfId="0" applyFont="1" applyFill="1" applyBorder="1" applyAlignment="1" applyProtection="1">
      <alignment horizontal="left" vertical="center"/>
    </xf>
    <xf numFmtId="0" fontId="19" fillId="15" borderId="10" xfId="0" applyFont="1" applyFill="1" applyBorder="1" applyAlignment="1" applyProtection="1">
      <alignment horizontal="center" vertical="center"/>
      <protection locked="0"/>
    </xf>
    <xf numFmtId="0" fontId="2" fillId="15" borderId="9" xfId="0" applyNumberFormat="1" applyFont="1" applyFill="1" applyBorder="1" applyAlignment="1" applyProtection="1">
      <alignment horizontal="right" vertical="center"/>
    </xf>
    <xf numFmtId="0" fontId="20" fillId="15" borderId="20" xfId="0" applyFont="1" applyFill="1" applyBorder="1" applyAlignment="1" applyProtection="1">
      <alignment horizontal="center" vertical="center"/>
      <protection locked="0"/>
    </xf>
    <xf numFmtId="0" fontId="2" fillId="16" borderId="7" xfId="0" applyFont="1" applyFill="1" applyBorder="1" applyAlignment="1" applyProtection="1">
      <alignment horizontal="right" vertical="center"/>
      <protection hidden="1"/>
    </xf>
    <xf numFmtId="0" fontId="24" fillId="16" borderId="11" xfId="0" applyFont="1" applyFill="1" applyBorder="1" applyAlignment="1" applyProtection="1">
      <alignment horizontal="center" vertical="center"/>
      <protection locked="0"/>
    </xf>
    <xf numFmtId="0" fontId="2" fillId="15" borderId="7" xfId="0" applyNumberFormat="1" applyFont="1" applyFill="1" applyBorder="1" applyAlignment="1" applyProtection="1">
      <alignment horizontal="left" vertical="center"/>
      <protection hidden="1"/>
    </xf>
    <xf numFmtId="0" fontId="2" fillId="15" borderId="4" xfId="0" applyFont="1" applyFill="1" applyBorder="1" applyAlignment="1" applyProtection="1">
      <alignment horizontal="right" vertical="center"/>
    </xf>
    <xf numFmtId="0" fontId="19" fillId="15" borderId="21" xfId="0" applyFont="1" applyFill="1" applyBorder="1" applyAlignment="1" applyProtection="1">
      <alignment horizontal="center" vertical="center"/>
      <protection locked="0"/>
    </xf>
    <xf numFmtId="0" fontId="33" fillId="16" borderId="7" xfId="0" applyFont="1" applyFill="1" applyBorder="1" applyAlignment="1" applyProtection="1">
      <alignment horizontal="right" vertical="center"/>
    </xf>
    <xf numFmtId="0" fontId="28" fillId="16" borderId="10" xfId="0" applyFont="1" applyFill="1" applyBorder="1" applyAlignment="1" applyProtection="1">
      <alignment horizontal="center" vertical="center"/>
      <protection locked="0"/>
    </xf>
    <xf numFmtId="0" fontId="2" fillId="16" borderId="3" xfId="0" applyFont="1" applyFill="1" applyBorder="1" applyAlignment="1" applyProtection="1">
      <alignment vertical="center"/>
    </xf>
    <xf numFmtId="0" fontId="20" fillId="16" borderId="14" xfId="0" applyFont="1" applyFill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  <protection hidden="1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right" vertical="center"/>
    </xf>
    <xf numFmtId="0" fontId="59" fillId="0" borderId="11" xfId="0" applyFont="1" applyFill="1" applyBorder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right" vertical="center"/>
    </xf>
    <xf numFmtId="1" fontId="5" fillId="11" borderId="47" xfId="0" applyNumberFormat="1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4" fillId="14" borderId="37" xfId="0" applyFont="1" applyFill="1" applyBorder="1" applyAlignment="1" applyProtection="1">
      <alignment horizontal="center" vertical="center"/>
    </xf>
    <xf numFmtId="0" fontId="14" fillId="14" borderId="38" xfId="0" applyFont="1" applyFill="1" applyBorder="1" applyAlignment="1" applyProtection="1">
      <alignment horizontal="center" vertical="center"/>
    </xf>
    <xf numFmtId="0" fontId="15" fillId="11" borderId="28" xfId="0" applyFont="1" applyFill="1" applyBorder="1" applyAlignment="1" applyProtection="1">
      <alignment horizontal="left" vertical="center" indent="1"/>
      <protection hidden="1"/>
    </xf>
    <xf numFmtId="0" fontId="15" fillId="11" borderId="29" xfId="0" applyFont="1" applyFill="1" applyBorder="1" applyAlignment="1" applyProtection="1">
      <alignment horizontal="left" vertical="center" indent="1"/>
      <protection hidden="1"/>
    </xf>
    <xf numFmtId="0" fontId="18" fillId="11" borderId="55" xfId="0" applyFont="1" applyFill="1" applyBorder="1" applyAlignment="1" applyProtection="1">
      <alignment horizontal="left" vertical="center"/>
      <protection hidden="1"/>
    </xf>
    <xf numFmtId="0" fontId="18" fillId="11" borderId="57" xfId="0" applyFont="1" applyFill="1" applyBorder="1" applyAlignment="1" applyProtection="1">
      <alignment horizontal="left" vertical="center"/>
      <protection hidden="1"/>
    </xf>
    <xf numFmtId="0" fontId="19" fillId="11" borderId="41" xfId="0" applyFont="1" applyFill="1" applyBorder="1" applyAlignment="1" applyProtection="1">
      <alignment horizontal="center" vertical="center"/>
      <protection hidden="1"/>
    </xf>
    <xf numFmtId="0" fontId="19" fillId="11" borderId="35" xfId="0" applyFont="1" applyFill="1" applyBorder="1" applyAlignment="1" applyProtection="1">
      <alignment horizontal="center" vertical="center"/>
      <protection hidden="1"/>
    </xf>
    <xf numFmtId="0" fontId="9" fillId="11" borderId="55" xfId="0" applyFont="1" applyFill="1" applyBorder="1" applyAlignment="1" applyProtection="1">
      <alignment horizontal="left"/>
    </xf>
    <xf numFmtId="0" fontId="14" fillId="11" borderId="57" xfId="0" applyFont="1" applyFill="1" applyBorder="1" applyAlignment="1" applyProtection="1">
      <alignment horizontal="left"/>
    </xf>
    <xf numFmtId="0" fontId="4" fillId="11" borderId="55" xfId="0" applyFont="1" applyFill="1" applyBorder="1" applyAlignment="1" applyProtection="1">
      <alignment horizontal="left"/>
      <protection hidden="1"/>
    </xf>
    <xf numFmtId="0" fontId="4" fillId="11" borderId="57" xfId="0" applyFont="1" applyFill="1" applyBorder="1" applyAlignment="1" applyProtection="1">
      <alignment horizontal="left"/>
      <protection hidden="1"/>
    </xf>
    <xf numFmtId="0" fontId="14" fillId="11" borderId="40" xfId="0" applyFont="1" applyFill="1" applyBorder="1" applyAlignment="1" applyProtection="1">
      <alignment horizontal="left"/>
      <protection hidden="1"/>
    </xf>
    <xf numFmtId="0" fontId="14" fillId="11" borderId="19" xfId="0" applyFont="1" applyFill="1" applyBorder="1" applyAlignment="1" applyProtection="1">
      <alignment horizontal="left"/>
      <protection hidden="1"/>
    </xf>
    <xf numFmtId="0" fontId="14" fillId="14" borderId="39" xfId="0" applyFont="1" applyFill="1" applyBorder="1" applyAlignment="1" applyProtection="1">
      <alignment horizontal="center" vertical="center"/>
    </xf>
    <xf numFmtId="0" fontId="15" fillId="11" borderId="30" xfId="0" applyFont="1" applyFill="1" applyBorder="1" applyAlignment="1" applyProtection="1">
      <alignment horizontal="left" vertical="center" indent="1"/>
      <protection hidden="1"/>
    </xf>
    <xf numFmtId="0" fontId="14" fillId="9" borderId="41" xfId="0" applyFont="1" applyFill="1" applyBorder="1" applyAlignment="1" applyProtection="1">
      <alignment horizontal="center" vertical="center"/>
    </xf>
    <xf numFmtId="0" fontId="14" fillId="9" borderId="38" xfId="0" applyFont="1" applyFill="1" applyBorder="1" applyAlignment="1" applyProtection="1">
      <alignment horizontal="center" vertical="center"/>
    </xf>
    <xf numFmtId="0" fontId="15" fillId="9" borderId="48" xfId="0" applyFont="1" applyFill="1" applyBorder="1" applyAlignment="1" applyProtection="1">
      <alignment horizontal="left" vertical="center" indent="1"/>
      <protection hidden="1"/>
    </xf>
    <xf numFmtId="0" fontId="14" fillId="9" borderId="39" xfId="0" applyFont="1" applyFill="1" applyBorder="1" applyAlignment="1" applyProtection="1">
      <alignment horizontal="center" vertical="center"/>
    </xf>
    <xf numFmtId="0" fontId="14" fillId="9" borderId="42" xfId="0" applyNumberFormat="1" applyFont="1" applyFill="1" applyBorder="1" applyAlignment="1" applyProtection="1">
      <alignment horizontal="center" textRotation="90"/>
    </xf>
    <xf numFmtId="0" fontId="14" fillId="9" borderId="28" xfId="0" applyNumberFormat="1" applyFont="1" applyFill="1" applyBorder="1" applyAlignment="1" applyProtection="1">
      <alignment horizontal="center" textRotation="90"/>
    </xf>
    <xf numFmtId="0" fontId="14" fillId="9" borderId="31" xfId="0" applyNumberFormat="1" applyFont="1" applyFill="1" applyBorder="1" applyAlignment="1" applyProtection="1">
      <alignment horizontal="center" textRotation="90"/>
    </xf>
    <xf numFmtId="0" fontId="14" fillId="9" borderId="38" xfId="0" applyFont="1" applyFill="1" applyBorder="1" applyAlignment="1" applyProtection="1">
      <alignment horizontal="left" vertical="center"/>
      <protection hidden="1"/>
    </xf>
    <xf numFmtId="0" fontId="14" fillId="9" borderId="11" xfId="0" applyFont="1" applyFill="1" applyBorder="1" applyAlignment="1" applyProtection="1">
      <alignment horizontal="left" vertical="center"/>
      <protection hidden="1"/>
    </xf>
    <xf numFmtId="0" fontId="14" fillId="2" borderId="54" xfId="0" applyNumberFormat="1" applyFont="1" applyFill="1" applyBorder="1" applyAlignment="1" applyProtection="1">
      <alignment horizontal="center" textRotation="90"/>
    </xf>
    <xf numFmtId="0" fontId="14" fillId="2" borderId="44" xfId="0" applyNumberFormat="1" applyFont="1" applyFill="1" applyBorder="1" applyAlignment="1" applyProtection="1">
      <alignment horizontal="center" textRotation="90"/>
    </xf>
    <xf numFmtId="0" fontId="14" fillId="2" borderId="24" xfId="0" applyNumberFormat="1" applyFont="1" applyFill="1" applyBorder="1" applyAlignment="1" applyProtection="1">
      <alignment horizontal="center" textRotation="90"/>
    </xf>
    <xf numFmtId="0" fontId="19" fillId="9" borderId="55" xfId="0" applyFont="1" applyFill="1" applyBorder="1" applyAlignment="1" applyProtection="1">
      <alignment horizontal="center" vertical="center"/>
      <protection hidden="1"/>
    </xf>
    <xf numFmtId="0" fontId="19" fillId="9" borderId="56" xfId="0" applyFont="1" applyFill="1" applyBorder="1" applyAlignment="1" applyProtection="1">
      <alignment horizontal="center" vertical="center"/>
      <protection hidden="1"/>
    </xf>
    <xf numFmtId="0" fontId="19" fillId="9" borderId="57" xfId="0" applyFont="1" applyFill="1" applyBorder="1" applyAlignment="1" applyProtection="1">
      <alignment horizontal="center" vertical="center"/>
      <protection hidden="1"/>
    </xf>
    <xf numFmtId="0" fontId="14" fillId="2" borderId="26" xfId="0" applyNumberFormat="1" applyFont="1" applyFill="1" applyBorder="1" applyAlignment="1" applyProtection="1">
      <alignment horizontal="center" textRotation="90"/>
    </xf>
    <xf numFmtId="0" fontId="14" fillId="2" borderId="25" xfId="0" applyNumberFormat="1" applyFont="1" applyFill="1" applyBorder="1" applyAlignment="1" applyProtection="1">
      <alignment horizontal="center" textRotation="90"/>
    </xf>
    <xf numFmtId="0" fontId="14" fillId="2" borderId="23" xfId="0" applyNumberFormat="1" applyFont="1" applyFill="1" applyBorder="1" applyAlignment="1" applyProtection="1">
      <alignment horizontal="center" textRotation="90"/>
    </xf>
    <xf numFmtId="164" fontId="14" fillId="9" borderId="39" xfId="0" applyNumberFormat="1" applyFont="1" applyFill="1" applyBorder="1" applyAlignment="1" applyProtection="1">
      <alignment horizontal="left" vertical="center"/>
      <protection hidden="1"/>
    </xf>
    <xf numFmtId="164" fontId="14" fillId="9" borderId="2" xfId="0" applyNumberFormat="1" applyFont="1" applyFill="1" applyBorder="1" applyAlignment="1" applyProtection="1">
      <alignment horizontal="left" vertical="center"/>
      <protection hidden="1"/>
    </xf>
    <xf numFmtId="0" fontId="14" fillId="6" borderId="58" xfId="0" applyFont="1" applyFill="1" applyBorder="1" applyAlignment="1" applyProtection="1">
      <alignment horizontal="left"/>
      <protection hidden="1"/>
    </xf>
    <xf numFmtId="0" fontId="14" fillId="6" borderId="59" xfId="0" applyFont="1" applyFill="1" applyBorder="1" applyAlignment="1" applyProtection="1">
      <alignment horizontal="left"/>
      <protection hidden="1"/>
    </xf>
    <xf numFmtId="0" fontId="14" fillId="9" borderId="46" xfId="0" applyNumberFormat="1" applyFont="1" applyFill="1" applyBorder="1" applyAlignment="1" applyProtection="1">
      <alignment horizontal="center" textRotation="90"/>
    </xf>
    <xf numFmtId="0" fontId="14" fillId="9" borderId="3" xfId="0" applyNumberFormat="1" applyFont="1" applyFill="1" applyBorder="1" applyAlignment="1" applyProtection="1">
      <alignment horizontal="center" textRotation="90"/>
    </xf>
    <xf numFmtId="0" fontId="14" fillId="9" borderId="15" xfId="0" applyNumberFormat="1" applyFont="1" applyFill="1" applyBorder="1" applyAlignment="1" applyProtection="1">
      <alignment horizontal="center" textRotation="90"/>
    </xf>
    <xf numFmtId="0" fontId="14" fillId="9" borderId="32" xfId="0" applyNumberFormat="1" applyFont="1" applyFill="1" applyBorder="1" applyAlignment="1" applyProtection="1">
      <alignment horizontal="center" textRotation="90"/>
    </xf>
    <xf numFmtId="0" fontId="14" fillId="9" borderId="4" xfId="0" applyNumberFormat="1" applyFont="1" applyFill="1" applyBorder="1" applyAlignment="1" applyProtection="1">
      <alignment horizontal="center" textRotation="90"/>
    </xf>
    <xf numFmtId="0" fontId="14" fillId="9" borderId="12" xfId="0" applyNumberFormat="1" applyFont="1" applyFill="1" applyBorder="1" applyAlignment="1" applyProtection="1">
      <alignment horizontal="center" textRotation="90"/>
    </xf>
    <xf numFmtId="0" fontId="21" fillId="2" borderId="56" xfId="0" applyFont="1" applyFill="1" applyBorder="1" applyAlignment="1">
      <alignment horizontal="center" vertical="center"/>
    </xf>
    <xf numFmtId="165" fontId="9" fillId="2" borderId="53" xfId="0" applyNumberFormat="1" applyFont="1" applyFill="1" applyBorder="1" applyAlignment="1" applyProtection="1">
      <alignment horizontal="center" textRotation="90"/>
    </xf>
    <xf numFmtId="165" fontId="9" fillId="2" borderId="60" xfId="0" applyNumberFormat="1" applyFont="1" applyFill="1" applyBorder="1" applyAlignment="1" applyProtection="1">
      <alignment horizontal="center" textRotation="90"/>
    </xf>
    <xf numFmtId="165" fontId="9" fillId="2" borderId="61" xfId="0" applyNumberFormat="1" applyFont="1" applyFill="1" applyBorder="1" applyAlignment="1" applyProtection="1">
      <alignment horizontal="center" textRotation="90"/>
    </xf>
    <xf numFmtId="0" fontId="14" fillId="2" borderId="50" xfId="0" applyNumberFormat="1" applyFont="1" applyFill="1" applyBorder="1" applyAlignment="1" applyProtection="1">
      <alignment horizontal="center" textRotation="90"/>
    </xf>
    <xf numFmtId="0" fontId="14" fillId="2" borderId="51" xfId="0" applyNumberFormat="1" applyFont="1" applyFill="1" applyBorder="1" applyAlignment="1" applyProtection="1">
      <alignment horizontal="center" textRotation="90"/>
    </xf>
    <xf numFmtId="0" fontId="14" fillId="2" borderId="52" xfId="0" applyNumberFormat="1" applyFont="1" applyFill="1" applyBorder="1" applyAlignment="1" applyProtection="1">
      <alignment horizontal="center" textRotation="90"/>
    </xf>
    <xf numFmtId="0" fontId="18" fillId="2" borderId="41" xfId="0" applyFont="1" applyFill="1" applyBorder="1" applyAlignment="1" applyProtection="1">
      <alignment horizontal="center" vertical="center"/>
      <protection hidden="1"/>
    </xf>
    <xf numFmtId="0" fontId="18" fillId="2" borderId="35" xfId="0" applyFont="1" applyFill="1" applyBorder="1" applyAlignment="1" applyProtection="1">
      <alignment horizontal="center" vertical="center"/>
      <protection hidden="1"/>
    </xf>
    <xf numFmtId="0" fontId="19" fillId="2" borderId="41" xfId="0" applyFont="1" applyFill="1" applyBorder="1" applyAlignment="1" applyProtection="1">
      <alignment horizontal="center" vertical="center"/>
      <protection hidden="1"/>
    </xf>
    <xf numFmtId="0" fontId="19" fillId="2" borderId="35" xfId="0" applyFont="1" applyFill="1" applyBorder="1" applyAlignment="1" applyProtection="1">
      <alignment horizontal="center" vertical="center"/>
      <protection hidden="1"/>
    </xf>
    <xf numFmtId="165" fontId="14" fillId="9" borderId="46" xfId="0" applyNumberFormat="1" applyFont="1" applyFill="1" applyBorder="1" applyAlignment="1" applyProtection="1">
      <alignment horizontal="center" textRotation="90"/>
    </xf>
    <xf numFmtId="165" fontId="14" fillId="9" borderId="3" xfId="0" applyNumberFormat="1" applyFont="1" applyFill="1" applyBorder="1" applyAlignment="1" applyProtection="1">
      <alignment horizontal="center" textRotation="90"/>
    </xf>
    <xf numFmtId="165" fontId="14" fillId="9" borderId="15" xfId="0" applyNumberFormat="1" applyFont="1" applyFill="1" applyBorder="1" applyAlignment="1" applyProtection="1">
      <alignment horizontal="center" textRotation="90"/>
    </xf>
    <xf numFmtId="165" fontId="14" fillId="9" borderId="42" xfId="0" applyNumberFormat="1" applyFont="1" applyFill="1" applyBorder="1" applyAlignment="1" applyProtection="1">
      <alignment horizontal="center" textRotation="90"/>
    </xf>
    <xf numFmtId="165" fontId="14" fillId="9" borderId="28" xfId="0" applyNumberFormat="1" applyFont="1" applyFill="1" applyBorder="1" applyAlignment="1" applyProtection="1">
      <alignment horizontal="center" textRotation="90"/>
    </xf>
    <xf numFmtId="165" fontId="14" fillId="9" borderId="31" xfId="0" applyNumberFormat="1" applyFont="1" applyFill="1" applyBorder="1" applyAlignment="1" applyProtection="1">
      <alignment horizontal="center" textRotation="90"/>
    </xf>
    <xf numFmtId="165" fontId="26" fillId="2" borderId="26" xfId="0" applyNumberFormat="1" applyFont="1" applyFill="1" applyBorder="1" applyAlignment="1" applyProtection="1">
      <alignment horizontal="center" textRotation="90"/>
    </xf>
    <xf numFmtId="165" fontId="26" fillId="2" borderId="25" xfId="0" applyNumberFormat="1" applyFont="1" applyFill="1" applyBorder="1" applyAlignment="1" applyProtection="1">
      <alignment horizontal="center" textRotation="90"/>
    </xf>
    <xf numFmtId="165" fontId="26" fillId="2" borderId="23" xfId="0" applyNumberFormat="1" applyFont="1" applyFill="1" applyBorder="1" applyAlignment="1" applyProtection="1">
      <alignment horizontal="center" textRotation="90"/>
    </xf>
    <xf numFmtId="0" fontId="20" fillId="2" borderId="50" xfId="0" applyNumberFormat="1" applyFont="1" applyFill="1" applyBorder="1" applyAlignment="1" applyProtection="1">
      <alignment horizontal="center" textRotation="90"/>
    </xf>
    <xf numFmtId="0" fontId="20" fillId="2" borderId="51" xfId="0" applyNumberFormat="1" applyFont="1" applyFill="1" applyBorder="1" applyAlignment="1" applyProtection="1">
      <alignment horizontal="center" textRotation="90"/>
    </xf>
    <xf numFmtId="0" fontId="20" fillId="2" borderId="52" xfId="0" applyNumberFormat="1" applyFont="1" applyFill="1" applyBorder="1" applyAlignment="1" applyProtection="1">
      <alignment horizontal="center" textRotation="90"/>
    </xf>
    <xf numFmtId="9" fontId="28" fillId="2" borderId="26" xfId="0" applyNumberFormat="1" applyFont="1" applyFill="1" applyBorder="1" applyAlignment="1" applyProtection="1">
      <alignment horizontal="center" textRotation="90"/>
    </xf>
    <xf numFmtId="9" fontId="28" fillId="2" borderId="25" xfId="0" applyNumberFormat="1" applyFont="1" applyFill="1" applyBorder="1" applyAlignment="1" applyProtection="1">
      <alignment horizontal="center" textRotation="90"/>
    </xf>
    <xf numFmtId="9" fontId="28" fillId="2" borderId="23" xfId="0" applyNumberFormat="1" applyFont="1" applyFill="1" applyBorder="1" applyAlignment="1" applyProtection="1">
      <alignment horizontal="center" textRotation="90"/>
    </xf>
    <xf numFmtId="165" fontId="14" fillId="2" borderId="26" xfId="0" applyNumberFormat="1" applyFont="1" applyFill="1" applyBorder="1" applyAlignment="1" applyProtection="1">
      <alignment horizontal="center" textRotation="90"/>
    </xf>
    <xf numFmtId="165" fontId="14" fillId="2" borderId="25" xfId="0" applyNumberFormat="1" applyFont="1" applyFill="1" applyBorder="1" applyAlignment="1" applyProtection="1">
      <alignment horizontal="center" textRotation="90"/>
    </xf>
    <xf numFmtId="165" fontId="14" fillId="2" borderId="23" xfId="0" applyNumberFormat="1" applyFont="1" applyFill="1" applyBorder="1" applyAlignment="1" applyProtection="1">
      <alignment horizontal="center" textRotation="90"/>
    </xf>
    <xf numFmtId="165" fontId="9" fillId="2" borderId="26" xfId="0" applyNumberFormat="1" applyFont="1" applyFill="1" applyBorder="1" applyAlignment="1" applyProtection="1">
      <alignment horizontal="center" textRotation="90"/>
    </xf>
    <xf numFmtId="165" fontId="9" fillId="2" borderId="25" xfId="0" applyNumberFormat="1" applyFont="1" applyFill="1" applyBorder="1" applyAlignment="1" applyProtection="1">
      <alignment horizontal="center" textRotation="90"/>
    </xf>
    <xf numFmtId="165" fontId="9" fillId="2" borderId="23" xfId="0" applyNumberFormat="1" applyFont="1" applyFill="1" applyBorder="1" applyAlignment="1" applyProtection="1">
      <alignment horizontal="center" textRotation="90"/>
    </xf>
    <xf numFmtId="0" fontId="15" fillId="13" borderId="48" xfId="0" applyFont="1" applyFill="1" applyBorder="1" applyAlignment="1" applyProtection="1">
      <alignment horizontal="left" vertical="center" indent="1"/>
      <protection hidden="1"/>
    </xf>
    <xf numFmtId="0" fontId="58" fillId="0" borderId="0" xfId="0" applyNumberFormat="1" applyFont="1" applyFill="1" applyBorder="1" applyAlignment="1" applyProtection="1">
      <alignment horizontal="left"/>
    </xf>
    <xf numFmtId="0" fontId="14" fillId="9" borderId="37" xfId="0" applyFont="1" applyFill="1" applyBorder="1" applyAlignment="1" applyProtection="1">
      <alignment horizontal="center" vertical="center"/>
    </xf>
    <xf numFmtId="0" fontId="14" fillId="9" borderId="40" xfId="0" applyFont="1" applyFill="1" applyBorder="1" applyAlignment="1" applyProtection="1">
      <alignment horizontal="center" vertical="center"/>
    </xf>
  </cellXfs>
  <cellStyles count="4">
    <cellStyle name="God" xfId="2" builtinId="26"/>
    <cellStyle name="Normal" xfId="0" builtinId="0"/>
    <cellStyle name="Normal 2" xfId="3" xr:uid="{00000000-0005-0000-0000-000002000000}"/>
    <cellStyle name="Ugyldig" xfId="1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zoomScaleNormal="150" zoomScaleSheetLayoutView="100" workbookViewId="0">
      <selection activeCell="I18" sqref="I18"/>
    </sheetView>
  </sheetViews>
  <sheetFormatPr defaultRowHeight="12.75" x14ac:dyDescent="0.2"/>
  <cols>
    <col min="2" max="2" width="13.140625" customWidth="1"/>
    <col min="3" max="3" width="8.5703125" customWidth="1"/>
    <col min="4" max="4" width="9" customWidth="1"/>
    <col min="10" max="10" width="13.28515625" bestFit="1" customWidth="1"/>
  </cols>
  <sheetData>
    <row r="1" spans="1:13" ht="18.75" thickBot="1" x14ac:dyDescent="0.25">
      <c r="A1" s="436" t="s">
        <v>69</v>
      </c>
      <c r="B1" s="437"/>
      <c r="C1" s="438" t="s">
        <v>63</v>
      </c>
      <c r="D1" s="439"/>
      <c r="E1" s="439"/>
      <c r="F1" s="439"/>
      <c r="G1" s="439"/>
      <c r="H1" s="439"/>
      <c r="I1" s="439"/>
      <c r="J1" s="439"/>
      <c r="K1" s="439"/>
      <c r="L1" s="408"/>
      <c r="M1" s="408"/>
    </row>
    <row r="2" spans="1:13" ht="16.5" thickBot="1" x14ac:dyDescent="0.3">
      <c r="A2" s="440" t="s">
        <v>70</v>
      </c>
      <c r="B2" s="441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ht="14.25" thickBot="1" x14ac:dyDescent="0.3">
      <c r="A3" s="442" t="s">
        <v>13</v>
      </c>
      <c r="B3" s="443"/>
      <c r="C3" s="376">
        <v>44208</v>
      </c>
      <c r="D3" s="375">
        <v>44222</v>
      </c>
      <c r="E3" s="375">
        <v>44236</v>
      </c>
      <c r="F3" s="375">
        <v>44243</v>
      </c>
      <c r="G3" s="375">
        <v>44257</v>
      </c>
      <c r="H3" s="375">
        <v>44271</v>
      </c>
      <c r="I3" s="375">
        <v>44285</v>
      </c>
      <c r="J3" s="375"/>
      <c r="K3" s="375"/>
      <c r="L3" s="375"/>
      <c r="M3" s="375"/>
    </row>
    <row r="4" spans="1:13" ht="16.5" thickBot="1" x14ac:dyDescent="0.3">
      <c r="A4" s="444" t="s">
        <v>26</v>
      </c>
      <c r="B4" s="445"/>
      <c r="C4" s="374">
        <v>1</v>
      </c>
      <c r="D4" s="373">
        <v>2</v>
      </c>
      <c r="E4" s="373">
        <v>3</v>
      </c>
      <c r="F4" s="373">
        <v>4</v>
      </c>
      <c r="G4" s="407">
        <v>5</v>
      </c>
      <c r="H4" s="373">
        <v>6</v>
      </c>
      <c r="I4" s="373">
        <v>7</v>
      </c>
      <c r="J4" s="430" t="s">
        <v>65</v>
      </c>
      <c r="K4" s="373" t="s">
        <v>66</v>
      </c>
      <c r="L4" s="373" t="s">
        <v>64</v>
      </c>
      <c r="M4" s="373" t="s">
        <v>67</v>
      </c>
    </row>
    <row r="5" spans="1:13" x14ac:dyDescent="0.2">
      <c r="A5" s="432">
        <v>1</v>
      </c>
      <c r="B5" s="434" t="s">
        <v>6</v>
      </c>
      <c r="C5" s="420"/>
      <c r="D5" s="391">
        <v>2</v>
      </c>
      <c r="E5" s="392">
        <v>3</v>
      </c>
      <c r="F5" s="423">
        <v>4</v>
      </c>
      <c r="G5" s="393">
        <v>5</v>
      </c>
      <c r="H5" s="398">
        <v>6</v>
      </c>
      <c r="I5" s="428">
        <v>7</v>
      </c>
      <c r="J5" s="429"/>
      <c r="K5" s="428"/>
      <c r="L5" s="428"/>
      <c r="M5" s="428"/>
    </row>
    <row r="6" spans="1:13" ht="17.25" x14ac:dyDescent="0.25">
      <c r="A6" s="433"/>
      <c r="B6" s="435"/>
      <c r="C6" s="421"/>
      <c r="D6" s="394">
        <v>0.5</v>
      </c>
      <c r="E6" s="387"/>
      <c r="F6" s="431">
        <v>0</v>
      </c>
      <c r="G6" s="378">
        <v>0</v>
      </c>
      <c r="H6" s="382">
        <v>1</v>
      </c>
      <c r="I6" s="381"/>
      <c r="J6" s="377">
        <f>SUM(C6:I6)</f>
        <v>1.5</v>
      </c>
      <c r="K6" s="388">
        <f>COUNT(C6:I6)</f>
        <v>4</v>
      </c>
      <c r="L6" s="389">
        <f>J6+6-K6</f>
        <v>3.5</v>
      </c>
      <c r="M6" s="380">
        <f>RANK(J6,J$6:J$18,0)</f>
        <v>5</v>
      </c>
    </row>
    <row r="7" spans="1:13" x14ac:dyDescent="0.2">
      <c r="A7" s="446">
        <v>2</v>
      </c>
      <c r="B7" s="447" t="s">
        <v>12</v>
      </c>
      <c r="C7" s="395">
        <v>7</v>
      </c>
      <c r="D7" s="56">
        <v>1</v>
      </c>
      <c r="E7" s="416"/>
      <c r="F7" s="396">
        <v>3</v>
      </c>
      <c r="G7" s="392">
        <v>4</v>
      </c>
      <c r="H7" s="424">
        <v>5</v>
      </c>
      <c r="I7" s="393">
        <v>6</v>
      </c>
      <c r="J7" s="397"/>
      <c r="K7" s="391"/>
      <c r="L7" s="391"/>
      <c r="M7" s="48"/>
    </row>
    <row r="8" spans="1:13" ht="17.25" x14ac:dyDescent="0.25">
      <c r="A8" s="433">
        <v>2</v>
      </c>
      <c r="B8" s="435"/>
      <c r="C8" s="427">
        <v>1</v>
      </c>
      <c r="D8" s="379">
        <v>0.5</v>
      </c>
      <c r="E8" s="417"/>
      <c r="F8" s="381">
        <v>0.5</v>
      </c>
      <c r="G8" s="399">
        <v>1</v>
      </c>
      <c r="H8" s="431">
        <v>0</v>
      </c>
      <c r="I8" s="387"/>
      <c r="J8" s="377">
        <f>SUM(C8:I8)</f>
        <v>3</v>
      </c>
      <c r="K8" s="388">
        <f>COUNT(C8:I8)</f>
        <v>5</v>
      </c>
      <c r="L8" s="389">
        <f>J8+6-K8</f>
        <v>4</v>
      </c>
      <c r="M8" s="380">
        <f>RANK(J8,J$6:J$18,0)</f>
        <v>2</v>
      </c>
    </row>
    <row r="9" spans="1:13" x14ac:dyDescent="0.2">
      <c r="A9" s="446">
        <v>3</v>
      </c>
      <c r="B9" s="447" t="s">
        <v>61</v>
      </c>
      <c r="C9" s="390">
        <v>6</v>
      </c>
      <c r="D9" s="391">
        <v>7</v>
      </c>
      <c r="E9" s="50">
        <v>1</v>
      </c>
      <c r="F9" s="54">
        <v>2</v>
      </c>
      <c r="G9" s="413"/>
      <c r="H9" s="55">
        <v>4</v>
      </c>
      <c r="I9" s="56">
        <v>5</v>
      </c>
      <c r="J9" s="384"/>
      <c r="K9" s="393"/>
      <c r="L9" s="48"/>
      <c r="M9" s="56"/>
    </row>
    <row r="10" spans="1:13" ht="17.25" x14ac:dyDescent="0.25">
      <c r="A10" s="433">
        <v>2.8571428571428599</v>
      </c>
      <c r="B10" s="435"/>
      <c r="C10" s="383">
        <v>0.5</v>
      </c>
      <c r="D10" s="379">
        <v>1</v>
      </c>
      <c r="E10" s="387"/>
      <c r="F10" s="381">
        <v>0.5</v>
      </c>
      <c r="G10" s="414"/>
      <c r="H10" s="431">
        <v>1</v>
      </c>
      <c r="I10" s="387"/>
      <c r="J10" s="377">
        <f>SUM(C10:I10)</f>
        <v>3</v>
      </c>
      <c r="K10" s="388">
        <f>COUNT(C10:I10)</f>
        <v>4</v>
      </c>
      <c r="L10" s="389">
        <f>J10+6-K10</f>
        <v>5</v>
      </c>
      <c r="M10" s="380">
        <f>RANK(J10,J$6:J$18,0)</f>
        <v>2</v>
      </c>
    </row>
    <row r="11" spans="1:13" x14ac:dyDescent="0.2">
      <c r="A11" s="446">
        <v>4</v>
      </c>
      <c r="B11" s="447" t="s">
        <v>11</v>
      </c>
      <c r="C11" s="317">
        <v>5</v>
      </c>
      <c r="D11" s="56">
        <v>6</v>
      </c>
      <c r="E11" s="50">
        <v>7</v>
      </c>
      <c r="F11" s="54">
        <v>1</v>
      </c>
      <c r="G11" s="50">
        <v>2</v>
      </c>
      <c r="H11" s="393">
        <v>3</v>
      </c>
      <c r="I11" s="409"/>
      <c r="J11" s="384"/>
      <c r="K11" s="401"/>
      <c r="L11" s="56"/>
      <c r="M11" s="56"/>
    </row>
    <row r="12" spans="1:13" ht="17.25" x14ac:dyDescent="0.25">
      <c r="A12" s="433">
        <v>3.5714285714285698</v>
      </c>
      <c r="B12" s="435"/>
      <c r="C12" s="426"/>
      <c r="D12" s="381">
        <v>1</v>
      </c>
      <c r="E12" s="381">
        <v>1</v>
      </c>
      <c r="F12" s="381">
        <v>1</v>
      </c>
      <c r="G12" s="399">
        <v>0</v>
      </c>
      <c r="H12" s="431">
        <v>0</v>
      </c>
      <c r="I12" s="410"/>
      <c r="J12" s="377">
        <f>SUM(C12:I12)</f>
        <v>3</v>
      </c>
      <c r="K12" s="388">
        <f>COUNT(C12:I12)</f>
        <v>5</v>
      </c>
      <c r="L12" s="389">
        <f>J12+6-K12</f>
        <v>4</v>
      </c>
      <c r="M12" s="380">
        <f>RANK(J12,J$6:J$18,0)</f>
        <v>2</v>
      </c>
    </row>
    <row r="13" spans="1:13" x14ac:dyDescent="0.2">
      <c r="A13" s="446">
        <v>5</v>
      </c>
      <c r="B13" s="447" t="s">
        <v>62</v>
      </c>
      <c r="C13" s="400">
        <v>4</v>
      </c>
      <c r="D13" s="418"/>
      <c r="E13" s="48">
        <v>6</v>
      </c>
      <c r="F13" s="403">
        <v>7</v>
      </c>
      <c r="G13" s="402">
        <v>1</v>
      </c>
      <c r="H13" s="51">
        <v>2</v>
      </c>
      <c r="I13" s="79">
        <v>3</v>
      </c>
      <c r="J13" s="385"/>
      <c r="K13" s="48"/>
      <c r="L13" s="393"/>
      <c r="M13" s="79"/>
    </row>
    <row r="14" spans="1:13" ht="17.25" x14ac:dyDescent="0.25">
      <c r="A14" s="433">
        <v>4.2857142857142803</v>
      </c>
      <c r="B14" s="435"/>
      <c r="C14" s="379"/>
      <c r="D14" s="419"/>
      <c r="E14" s="379">
        <v>1</v>
      </c>
      <c r="F14" s="379">
        <v>1</v>
      </c>
      <c r="G14" s="379">
        <v>1</v>
      </c>
      <c r="H14" s="381">
        <v>1</v>
      </c>
      <c r="I14" s="386"/>
      <c r="J14" s="377">
        <f>SUM(C14:I14)</f>
        <v>4</v>
      </c>
      <c r="K14" s="388">
        <f>COUNT(C14:I14)</f>
        <v>4</v>
      </c>
      <c r="L14" s="389">
        <f>J14+6-K14</f>
        <v>6</v>
      </c>
      <c r="M14" s="380">
        <f>RANK(J14,J$6:J$18,0)</f>
        <v>1</v>
      </c>
    </row>
    <row r="15" spans="1:13" x14ac:dyDescent="0.2">
      <c r="A15" s="446">
        <v>6</v>
      </c>
      <c r="B15" s="447" t="s">
        <v>8</v>
      </c>
      <c r="C15" s="404">
        <v>3</v>
      </c>
      <c r="D15" s="79">
        <v>4</v>
      </c>
      <c r="E15" s="403">
        <v>5</v>
      </c>
      <c r="F15" s="415"/>
      <c r="G15" s="403">
        <v>7</v>
      </c>
      <c r="H15" s="425">
        <v>1</v>
      </c>
      <c r="I15" s="48">
        <v>2</v>
      </c>
      <c r="J15" s="405"/>
      <c r="K15" s="56"/>
      <c r="L15" s="48"/>
      <c r="M15" s="48"/>
    </row>
    <row r="16" spans="1:13" ht="17.25" x14ac:dyDescent="0.25">
      <c r="A16" s="433">
        <v>5</v>
      </c>
      <c r="B16" s="435"/>
      <c r="C16" s="383">
        <v>0.5</v>
      </c>
      <c r="D16" s="381">
        <v>0</v>
      </c>
      <c r="E16" s="381">
        <v>0</v>
      </c>
      <c r="F16" s="410"/>
      <c r="G16" s="399">
        <v>0</v>
      </c>
      <c r="H16" s="431">
        <v>0</v>
      </c>
      <c r="I16" s="387"/>
      <c r="J16" s="377">
        <f>SUM(C16:I16)</f>
        <v>0.5</v>
      </c>
      <c r="K16" s="388">
        <f>COUNT(C16:I16)</f>
        <v>5</v>
      </c>
      <c r="L16" s="389">
        <f>J16+6-K16</f>
        <v>1.5</v>
      </c>
      <c r="M16" s="380">
        <f>RANK(J16,J$6:J$18,0)</f>
        <v>7</v>
      </c>
    </row>
    <row r="17" spans="1:13" ht="18" x14ac:dyDescent="0.25">
      <c r="A17" s="446">
        <v>7</v>
      </c>
      <c r="B17" s="447" t="s">
        <v>10</v>
      </c>
      <c r="C17" s="400">
        <v>2</v>
      </c>
      <c r="D17" s="56">
        <v>3</v>
      </c>
      <c r="E17" s="58">
        <v>4</v>
      </c>
      <c r="F17" s="79">
        <v>5</v>
      </c>
      <c r="G17" s="50">
        <v>6</v>
      </c>
      <c r="H17" s="411"/>
      <c r="I17" s="422">
        <v>1</v>
      </c>
      <c r="J17" s="49"/>
      <c r="K17" s="56"/>
      <c r="L17" s="406"/>
      <c r="M17" s="380"/>
    </row>
    <row r="18" spans="1:13" ht="17.25" x14ac:dyDescent="0.25">
      <c r="A18" s="433">
        <v>5.71428571428571</v>
      </c>
      <c r="B18" s="435"/>
      <c r="C18" s="383">
        <v>0</v>
      </c>
      <c r="D18" s="379">
        <v>0</v>
      </c>
      <c r="E18" s="381">
        <v>0</v>
      </c>
      <c r="F18" s="381">
        <v>0</v>
      </c>
      <c r="G18" s="399">
        <v>1</v>
      </c>
      <c r="H18" s="412"/>
      <c r="I18" s="381"/>
      <c r="J18" s="377">
        <f>SUM(C18:I18)</f>
        <v>1</v>
      </c>
      <c r="K18" s="388">
        <f>COUNT(C18:I18)</f>
        <v>5</v>
      </c>
      <c r="L18" s="389">
        <f>J18+6-K18</f>
        <v>2</v>
      </c>
      <c r="M18" s="380">
        <f>RANK(J18,J$6:J$18,0)</f>
        <v>6</v>
      </c>
    </row>
    <row r="20" spans="1:13" x14ac:dyDescent="0.2">
      <c r="B20" t="s">
        <v>68</v>
      </c>
    </row>
  </sheetData>
  <mergeCells count="19">
    <mergeCell ref="A13:A14"/>
    <mergeCell ref="B13:B14"/>
    <mergeCell ref="A15:A16"/>
    <mergeCell ref="B15:B16"/>
    <mergeCell ref="A17:A18"/>
    <mergeCell ref="B17:B18"/>
    <mergeCell ref="A7:A8"/>
    <mergeCell ref="B7:B8"/>
    <mergeCell ref="A9:A10"/>
    <mergeCell ref="B9:B10"/>
    <mergeCell ref="A11:A12"/>
    <mergeCell ref="B11:B12"/>
    <mergeCell ref="A5:A6"/>
    <mergeCell ref="B5:B6"/>
    <mergeCell ref="A1:B1"/>
    <mergeCell ref="C1:K1"/>
    <mergeCell ref="A2:B2"/>
    <mergeCell ref="A3:B3"/>
    <mergeCell ref="A4:B4"/>
  </mergeCells>
  <dataValidations count="1">
    <dataValidation type="decimal" allowBlank="1" showInputMessage="1" showErrorMessage="1" sqref="C5:I18 J5:M5 J7:M7 J9:M9 J11:M11 J13:M13 J15:M15 J17:M17" xr:uid="{00000000-0002-0000-0000-000000000000}">
      <formula1>-1</formula1>
      <formula2>20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42"/>
  <sheetViews>
    <sheetView workbookViewId="0">
      <selection activeCell="P31" sqref="P31"/>
    </sheetView>
  </sheetViews>
  <sheetFormatPr defaultColWidth="3.85546875" defaultRowHeight="17.25" x14ac:dyDescent="0.3"/>
  <cols>
    <col min="1" max="1" width="3" style="7" customWidth="1"/>
    <col min="2" max="2" width="14.5703125" style="8" customWidth="1"/>
    <col min="3" max="5" width="4.85546875" style="11" customWidth="1"/>
    <col min="6" max="14" width="4.85546875" style="8" customWidth="1"/>
    <col min="15" max="24" width="4.85546875" style="11" customWidth="1"/>
    <col min="25" max="25" width="5.28515625" style="9" customWidth="1"/>
    <col min="26" max="26" width="4.7109375" style="9" customWidth="1"/>
    <col min="27" max="27" width="5.7109375" style="10" customWidth="1"/>
    <col min="28" max="28" width="5" style="10" customWidth="1"/>
    <col min="29" max="29" width="6" style="63" customWidth="1"/>
    <col min="30" max="30" width="5.28515625" style="96" customWidth="1"/>
    <col min="31" max="31" width="5.42578125" style="155" customWidth="1"/>
    <col min="32" max="32" width="5.5703125" style="156" customWidth="1"/>
    <col min="33" max="33" width="5.7109375" style="155" customWidth="1"/>
    <col min="34" max="34" width="4.7109375" style="66" customWidth="1"/>
    <col min="35" max="35" width="5.140625" style="10" customWidth="1"/>
    <col min="36" max="36" width="4.85546875" style="10" hidden="1" customWidth="1"/>
    <col min="37" max="38" width="5" style="10" hidden="1" customWidth="1"/>
    <col min="39" max="40" width="5" style="11" customWidth="1"/>
    <col min="41" max="16384" width="3.85546875" style="11"/>
  </cols>
  <sheetData>
    <row r="1" spans="1:50" s="13" customFormat="1" ht="23.25" customHeight="1" thickBot="1" x14ac:dyDescent="0.25">
      <c r="A1" s="483" t="s">
        <v>54</v>
      </c>
      <c r="B1" s="484"/>
      <c r="C1" s="485" t="s">
        <v>35</v>
      </c>
      <c r="D1" s="486"/>
      <c r="E1" s="486"/>
      <c r="F1" s="486"/>
      <c r="G1" s="486"/>
      <c r="H1" s="486"/>
      <c r="I1" s="486"/>
      <c r="J1" s="486"/>
      <c r="K1" s="486"/>
      <c r="L1" s="333"/>
      <c r="M1" s="333"/>
      <c r="N1" s="460" t="s">
        <v>16</v>
      </c>
      <c r="O1" s="461"/>
      <c r="P1" s="461"/>
      <c r="Q1" s="461"/>
      <c r="R1" s="461"/>
      <c r="S1" s="461"/>
      <c r="T1" s="461"/>
      <c r="U1" s="461"/>
      <c r="V1" s="461"/>
      <c r="W1" s="461"/>
      <c r="X1" s="476"/>
      <c r="Y1" s="477" t="s">
        <v>19</v>
      </c>
      <c r="Z1" s="480" t="s">
        <v>0</v>
      </c>
      <c r="AA1" s="463" t="s">
        <v>20</v>
      </c>
      <c r="AB1" s="457" t="s">
        <v>30</v>
      </c>
      <c r="AC1" s="496" t="s">
        <v>15</v>
      </c>
      <c r="AD1" s="499" t="s">
        <v>24</v>
      </c>
      <c r="AE1" s="502" t="s">
        <v>1</v>
      </c>
      <c r="AF1" s="505" t="s">
        <v>22</v>
      </c>
      <c r="AG1" s="502" t="s">
        <v>23</v>
      </c>
      <c r="AH1" s="493" t="s">
        <v>21</v>
      </c>
      <c r="AI1" s="452" t="s">
        <v>29</v>
      </c>
      <c r="AJ1" s="460" t="s">
        <v>17</v>
      </c>
      <c r="AK1" s="461"/>
      <c r="AL1" s="462"/>
      <c r="AM1" s="487" t="s">
        <v>37</v>
      </c>
      <c r="AN1" s="490" t="s">
        <v>38</v>
      </c>
    </row>
    <row r="2" spans="1:50" s="1" customFormat="1" ht="74.25" customHeight="1" x14ac:dyDescent="0.25">
      <c r="A2" s="468" t="s">
        <v>5</v>
      </c>
      <c r="B2" s="469"/>
      <c r="C2" s="334" t="s">
        <v>42</v>
      </c>
      <c r="D2" s="334" t="s">
        <v>43</v>
      </c>
      <c r="E2" s="334" t="s">
        <v>41</v>
      </c>
      <c r="F2" s="334" t="s">
        <v>44</v>
      </c>
      <c r="G2" s="334" t="s">
        <v>45</v>
      </c>
      <c r="H2" s="334" t="s">
        <v>46</v>
      </c>
      <c r="I2" s="334" t="s">
        <v>47</v>
      </c>
      <c r="J2" s="334" t="s">
        <v>48</v>
      </c>
      <c r="K2" s="334" t="s">
        <v>49</v>
      </c>
      <c r="L2" s="334" t="s">
        <v>50</v>
      </c>
      <c r="M2" s="334" t="s">
        <v>51</v>
      </c>
      <c r="N2" s="334" t="s">
        <v>41</v>
      </c>
      <c r="O2" s="334" t="s">
        <v>43</v>
      </c>
      <c r="P2" s="334" t="s">
        <v>50</v>
      </c>
      <c r="Q2" s="334" t="s">
        <v>44</v>
      </c>
      <c r="R2" s="334" t="s">
        <v>7</v>
      </c>
      <c r="S2" s="334" t="s">
        <v>46</v>
      </c>
      <c r="T2" s="334" t="s">
        <v>47</v>
      </c>
      <c r="U2" s="334" t="s">
        <v>12</v>
      </c>
      <c r="V2" s="334" t="s">
        <v>14</v>
      </c>
      <c r="W2" s="335" t="s">
        <v>49</v>
      </c>
      <c r="X2" s="336" t="s">
        <v>52</v>
      </c>
      <c r="Y2" s="478"/>
      <c r="Z2" s="481"/>
      <c r="AA2" s="464"/>
      <c r="AB2" s="458"/>
      <c r="AC2" s="497"/>
      <c r="AD2" s="500"/>
      <c r="AE2" s="503"/>
      <c r="AF2" s="506"/>
      <c r="AG2" s="503"/>
      <c r="AH2" s="494"/>
      <c r="AI2" s="453"/>
      <c r="AJ2" s="470" t="s">
        <v>2</v>
      </c>
      <c r="AK2" s="473" t="s">
        <v>3</v>
      </c>
      <c r="AL2" s="452" t="s">
        <v>4</v>
      </c>
      <c r="AM2" s="488"/>
      <c r="AN2" s="491"/>
    </row>
    <row r="3" spans="1:50" s="2" customFormat="1" ht="14.25" customHeight="1" x14ac:dyDescent="0.2">
      <c r="A3" s="455" t="s">
        <v>13</v>
      </c>
      <c r="B3" s="456"/>
      <c r="C3" s="337">
        <v>41653</v>
      </c>
      <c r="D3" s="338">
        <f>C3+14</f>
        <v>41667</v>
      </c>
      <c r="E3" s="338">
        <f t="shared" ref="E3:N3" si="0">D3+14</f>
        <v>41681</v>
      </c>
      <c r="F3" s="338">
        <f t="shared" si="0"/>
        <v>41695</v>
      </c>
      <c r="G3" s="338">
        <f t="shared" si="0"/>
        <v>41709</v>
      </c>
      <c r="H3" s="338">
        <f t="shared" si="0"/>
        <v>41723</v>
      </c>
      <c r="I3" s="338">
        <f t="shared" si="0"/>
        <v>41737</v>
      </c>
      <c r="J3" s="338">
        <f t="shared" si="0"/>
        <v>41751</v>
      </c>
      <c r="K3" s="338">
        <f t="shared" si="0"/>
        <v>41765</v>
      </c>
      <c r="L3" s="338">
        <f t="shared" si="0"/>
        <v>41779</v>
      </c>
      <c r="M3" s="339">
        <f t="shared" si="0"/>
        <v>41793</v>
      </c>
      <c r="N3" s="340">
        <f t="shared" si="0"/>
        <v>41807</v>
      </c>
      <c r="O3" s="341">
        <v>41863</v>
      </c>
      <c r="P3" s="341">
        <v>41877</v>
      </c>
      <c r="Q3" s="341">
        <f t="shared" ref="Q3:W3" si="1">P3+14</f>
        <v>41891</v>
      </c>
      <c r="R3" s="341">
        <f t="shared" si="1"/>
        <v>41905</v>
      </c>
      <c r="S3" s="341">
        <f t="shared" si="1"/>
        <v>41919</v>
      </c>
      <c r="T3" s="341">
        <f t="shared" si="1"/>
        <v>41933</v>
      </c>
      <c r="U3" s="341">
        <f t="shared" si="1"/>
        <v>41947</v>
      </c>
      <c r="V3" s="341">
        <f t="shared" si="1"/>
        <v>41961</v>
      </c>
      <c r="W3" s="341">
        <f t="shared" si="1"/>
        <v>41975</v>
      </c>
      <c r="X3" s="342" t="s">
        <v>55</v>
      </c>
      <c r="Y3" s="478"/>
      <c r="Z3" s="481"/>
      <c r="AA3" s="464"/>
      <c r="AB3" s="458"/>
      <c r="AC3" s="497"/>
      <c r="AD3" s="500"/>
      <c r="AE3" s="503"/>
      <c r="AF3" s="506"/>
      <c r="AG3" s="503"/>
      <c r="AH3" s="494"/>
      <c r="AI3" s="453"/>
      <c r="AJ3" s="471"/>
      <c r="AK3" s="474"/>
      <c r="AL3" s="453"/>
      <c r="AM3" s="488"/>
      <c r="AN3" s="491"/>
    </row>
    <row r="4" spans="1:50" s="2" customFormat="1" ht="18.75" customHeight="1" thickBot="1" x14ac:dyDescent="0.25">
      <c r="A4" s="466" t="s">
        <v>26</v>
      </c>
      <c r="B4" s="467"/>
      <c r="C4" s="343">
        <v>1</v>
      </c>
      <c r="D4" s="344">
        <v>2</v>
      </c>
      <c r="E4" s="344">
        <v>3</v>
      </c>
      <c r="F4" s="344">
        <v>4</v>
      </c>
      <c r="G4" s="344">
        <v>5</v>
      </c>
      <c r="H4" s="344">
        <v>6</v>
      </c>
      <c r="I4" s="344">
        <v>7</v>
      </c>
      <c r="J4" s="344">
        <v>8</v>
      </c>
      <c r="K4" s="344">
        <v>9</v>
      </c>
      <c r="L4" s="344">
        <v>10</v>
      </c>
      <c r="M4" s="345">
        <v>11</v>
      </c>
      <c r="N4" s="345">
        <v>12</v>
      </c>
      <c r="O4" s="173">
        <v>13</v>
      </c>
      <c r="P4" s="173">
        <v>14</v>
      </c>
      <c r="Q4" s="173">
        <v>15</v>
      </c>
      <c r="R4" s="173">
        <v>16</v>
      </c>
      <c r="S4" s="173">
        <v>17</v>
      </c>
      <c r="T4" s="173">
        <v>18</v>
      </c>
      <c r="U4" s="173">
        <v>19</v>
      </c>
      <c r="V4" s="173">
        <v>20</v>
      </c>
      <c r="W4" s="255">
        <v>21</v>
      </c>
      <c r="X4" s="174">
        <v>22</v>
      </c>
      <c r="Y4" s="479"/>
      <c r="Z4" s="482"/>
      <c r="AA4" s="465"/>
      <c r="AB4" s="459"/>
      <c r="AC4" s="498"/>
      <c r="AD4" s="501"/>
      <c r="AE4" s="504"/>
      <c r="AF4" s="507"/>
      <c r="AG4" s="504"/>
      <c r="AH4" s="495"/>
      <c r="AI4" s="454"/>
      <c r="AJ4" s="472"/>
      <c r="AK4" s="475"/>
      <c r="AL4" s="454"/>
      <c r="AM4" s="489"/>
      <c r="AN4" s="492"/>
    </row>
    <row r="5" spans="1:50" s="73" customFormat="1" ht="9.9499999999999993" customHeight="1" x14ac:dyDescent="0.3">
      <c r="A5" s="448">
        <v>1</v>
      </c>
      <c r="B5" s="450" t="s">
        <v>9</v>
      </c>
      <c r="C5" s="252"/>
      <c r="D5" s="100">
        <v>8</v>
      </c>
      <c r="E5" s="100">
        <v>6</v>
      </c>
      <c r="F5" s="253">
        <v>2</v>
      </c>
      <c r="G5" s="21">
        <v>10</v>
      </c>
      <c r="H5" s="26">
        <v>5</v>
      </c>
      <c r="I5" s="24">
        <v>3</v>
      </c>
      <c r="J5" s="22">
        <v>9</v>
      </c>
      <c r="K5" s="20">
        <v>4</v>
      </c>
      <c r="L5" s="100">
        <v>7</v>
      </c>
      <c r="M5" s="76">
        <v>11</v>
      </c>
      <c r="N5" s="307"/>
      <c r="O5" s="25">
        <v>8</v>
      </c>
      <c r="P5" s="25">
        <v>6</v>
      </c>
      <c r="Q5" s="24">
        <v>2</v>
      </c>
      <c r="R5" s="254">
        <v>10</v>
      </c>
      <c r="S5" s="23">
        <v>5</v>
      </c>
      <c r="T5" s="20">
        <v>3</v>
      </c>
      <c r="U5" s="20">
        <v>9</v>
      </c>
      <c r="V5" s="76">
        <v>4</v>
      </c>
      <c r="W5" s="24">
        <v>7</v>
      </c>
      <c r="X5" s="87">
        <v>11</v>
      </c>
      <c r="Y5" s="289"/>
      <c r="Z5" s="75"/>
      <c r="AA5" s="74"/>
      <c r="AB5" s="256"/>
      <c r="AC5" s="322"/>
      <c r="AD5" s="263"/>
      <c r="AE5" s="264"/>
      <c r="AF5" s="265"/>
      <c r="AG5" s="266"/>
      <c r="AH5" s="267"/>
      <c r="AI5" s="296"/>
      <c r="AJ5" s="268"/>
      <c r="AK5" s="269"/>
      <c r="AL5" s="270"/>
      <c r="AM5" s="271"/>
      <c r="AN5" s="327"/>
      <c r="AO5" s="3"/>
      <c r="AP5" s="3"/>
      <c r="AQ5" s="3"/>
      <c r="AR5" s="3"/>
      <c r="AS5" s="3"/>
      <c r="AT5" s="3"/>
      <c r="AU5" s="3"/>
      <c r="AV5" s="3"/>
      <c r="AW5" s="3"/>
      <c r="AX5" s="158"/>
    </row>
    <row r="6" spans="1:50" s="4" customFormat="1" ht="13.5" customHeight="1" x14ac:dyDescent="0.2">
      <c r="A6" s="449"/>
      <c r="B6" s="450"/>
      <c r="C6" s="124"/>
      <c r="D6" s="59">
        <v>0</v>
      </c>
      <c r="E6" s="125">
        <v>0</v>
      </c>
      <c r="F6" s="59">
        <v>1</v>
      </c>
      <c r="G6" s="126">
        <v>0</v>
      </c>
      <c r="H6" s="127"/>
      <c r="I6" s="59">
        <v>0</v>
      </c>
      <c r="J6" s="128">
        <v>0.5</v>
      </c>
      <c r="K6" s="59">
        <v>0</v>
      </c>
      <c r="L6" s="59">
        <v>0</v>
      </c>
      <c r="M6" s="130">
        <v>0</v>
      </c>
      <c r="N6" s="308"/>
      <c r="O6" s="59">
        <v>0.5</v>
      </c>
      <c r="P6" s="59">
        <v>0</v>
      </c>
      <c r="Q6" s="125">
        <v>1</v>
      </c>
      <c r="R6" s="128">
        <v>1</v>
      </c>
      <c r="S6" s="127"/>
      <c r="T6" s="59">
        <v>0</v>
      </c>
      <c r="U6" s="59">
        <v>0</v>
      </c>
      <c r="V6" s="130">
        <v>0.5</v>
      </c>
      <c r="W6" s="125">
        <v>0</v>
      </c>
      <c r="X6" s="86">
        <v>0.5</v>
      </c>
      <c r="Y6" s="290">
        <f>SUM(C6:X6)</f>
        <v>5</v>
      </c>
      <c r="Z6" s="64">
        <f>COUNT(C6:X6)</f>
        <v>18</v>
      </c>
      <c r="AA6" s="60">
        <f>Y6+20-Z6</f>
        <v>7</v>
      </c>
      <c r="AB6" s="258">
        <f>RANK(Y6,Y$6:Y$26,0)</f>
        <v>7</v>
      </c>
      <c r="AC6" s="323">
        <f>IF(Z6=0,"-",Y6/Z6)</f>
        <v>0.27777777777777779</v>
      </c>
      <c r="AD6" s="120">
        <v>0.46986573843858781</v>
      </c>
      <c r="AE6" s="302">
        <v>1</v>
      </c>
      <c r="AF6" s="167">
        <f>Y6+AE6</f>
        <v>6</v>
      </c>
      <c r="AG6" s="162">
        <f>AF6+20-Z6</f>
        <v>8</v>
      </c>
      <c r="AH6" s="68">
        <f>IF(Z6=0,"-",(AC6-AD6)*Z6)</f>
        <v>-3.4575832918945801</v>
      </c>
      <c r="AI6" s="297">
        <f>RANK(AF6,AF$6:AF$26,0)</f>
        <v>10</v>
      </c>
      <c r="AJ6" s="272">
        <f>SUMIF(C5:W5,5,C6:W6)+SUMIF(C5:W5,3,C6:W6)+SUMIF(C5:W5,10,C6:W6)</f>
        <v>1</v>
      </c>
      <c r="AK6" s="273" t="e">
        <f>IF(OR(#REF!&lt;6,AI6&lt;2),"-",AJ6)</f>
        <v>#REF!</v>
      </c>
      <c r="AL6" s="274" t="e">
        <f>IF(AK6="-","-",RANK(AK6,AK$6:AK$24,0))</f>
        <v>#REF!</v>
      </c>
      <c r="AM6" s="275">
        <f>COUNTIF(D6:X6,"=0,5")</f>
        <v>4</v>
      </c>
      <c r="AN6" s="328">
        <f>RANK(AM6,AM$6:AM$26,0)</f>
        <v>3</v>
      </c>
      <c r="AO6" s="157"/>
      <c r="AP6" s="157"/>
      <c r="AQ6" s="157"/>
      <c r="AR6" s="157"/>
      <c r="AS6" s="157"/>
      <c r="AT6" s="157"/>
      <c r="AU6" s="157"/>
      <c r="AV6" s="157"/>
      <c r="AW6" s="157"/>
      <c r="AX6" s="159"/>
    </row>
    <row r="7" spans="1:50" s="73" customFormat="1" ht="9.9499999999999993" customHeight="1" x14ac:dyDescent="0.2">
      <c r="A7" s="451">
        <v>2</v>
      </c>
      <c r="B7" s="450" t="s">
        <v>8</v>
      </c>
      <c r="C7" s="114">
        <v>6</v>
      </c>
      <c r="D7" s="101">
        <v>7</v>
      </c>
      <c r="E7" s="20">
        <v>5</v>
      </c>
      <c r="F7" s="24">
        <v>1</v>
      </c>
      <c r="G7" s="105"/>
      <c r="H7" s="23">
        <v>11</v>
      </c>
      <c r="I7" s="21">
        <v>10</v>
      </c>
      <c r="J7" s="22">
        <v>8</v>
      </c>
      <c r="K7" s="20">
        <v>3</v>
      </c>
      <c r="L7" s="25">
        <v>4</v>
      </c>
      <c r="M7" s="76">
        <v>9</v>
      </c>
      <c r="N7" s="309">
        <v>6</v>
      </c>
      <c r="O7" s="25">
        <v>7</v>
      </c>
      <c r="P7" s="25">
        <v>5</v>
      </c>
      <c r="Q7" s="21">
        <v>1</v>
      </c>
      <c r="R7" s="104"/>
      <c r="S7" s="26">
        <v>11</v>
      </c>
      <c r="T7" s="25">
        <v>10</v>
      </c>
      <c r="U7" s="20">
        <v>8</v>
      </c>
      <c r="V7" s="76">
        <v>3</v>
      </c>
      <c r="W7" s="21">
        <v>4</v>
      </c>
      <c r="X7" s="87">
        <v>9</v>
      </c>
      <c r="Y7" s="291"/>
      <c r="Z7" s="71"/>
      <c r="AA7" s="70"/>
      <c r="AB7" s="259"/>
      <c r="AC7" s="324"/>
      <c r="AD7" s="81"/>
      <c r="AE7" s="303"/>
      <c r="AF7" s="168"/>
      <c r="AG7" s="163"/>
      <c r="AH7" s="72"/>
      <c r="AI7" s="298"/>
      <c r="AJ7" s="276"/>
      <c r="AK7" s="277"/>
      <c r="AL7" s="278"/>
      <c r="AM7" s="279"/>
      <c r="AN7" s="329"/>
      <c r="AO7" s="3"/>
      <c r="AP7" s="3"/>
      <c r="AQ7" s="3"/>
      <c r="AR7" s="3"/>
      <c r="AS7" s="3"/>
      <c r="AT7" s="3"/>
      <c r="AU7" s="3"/>
      <c r="AV7" s="3"/>
      <c r="AW7" s="3"/>
      <c r="AX7" s="158"/>
    </row>
    <row r="8" spans="1:50" s="4" customFormat="1" ht="13.5" customHeight="1" x14ac:dyDescent="0.2">
      <c r="A8" s="449">
        <v>2</v>
      </c>
      <c r="B8" s="450"/>
      <c r="C8" s="131">
        <v>0</v>
      </c>
      <c r="D8" s="59">
        <v>0</v>
      </c>
      <c r="E8" s="125"/>
      <c r="F8" s="59">
        <v>0</v>
      </c>
      <c r="G8" s="129"/>
      <c r="H8" s="127">
        <v>0</v>
      </c>
      <c r="I8" s="59">
        <v>1</v>
      </c>
      <c r="J8" s="128">
        <v>1</v>
      </c>
      <c r="K8" s="59">
        <v>0</v>
      </c>
      <c r="L8" s="59">
        <v>1</v>
      </c>
      <c r="M8" s="130">
        <v>0</v>
      </c>
      <c r="N8" s="310">
        <v>0</v>
      </c>
      <c r="O8" s="59">
        <v>0</v>
      </c>
      <c r="P8" s="59"/>
      <c r="Q8" s="125">
        <v>0</v>
      </c>
      <c r="R8" s="132"/>
      <c r="S8" s="127">
        <v>1</v>
      </c>
      <c r="T8" s="59">
        <v>0</v>
      </c>
      <c r="U8" s="59">
        <v>0</v>
      </c>
      <c r="V8" s="130">
        <v>0</v>
      </c>
      <c r="W8" s="125">
        <v>1</v>
      </c>
      <c r="X8" s="86">
        <v>0</v>
      </c>
      <c r="Y8" s="290">
        <f>SUM(C8:X8)</f>
        <v>5</v>
      </c>
      <c r="Z8" s="64">
        <f>COUNT(C8:X8)</f>
        <v>18</v>
      </c>
      <c r="AA8" s="60">
        <f>Y8+20-Z8</f>
        <v>7</v>
      </c>
      <c r="AB8" s="260">
        <f>RANK(Y8,Y$6:Y$26,0)</f>
        <v>7</v>
      </c>
      <c r="AC8" s="323">
        <f>IF(Z8=0,"-",Y8/Z8)</f>
        <v>0.27777777777777779</v>
      </c>
      <c r="AD8" s="120">
        <v>0.32655395325708608</v>
      </c>
      <c r="AE8" s="302">
        <v>3</v>
      </c>
      <c r="AF8" s="167">
        <f>Y8+AE8</f>
        <v>8</v>
      </c>
      <c r="AG8" s="162">
        <f>AF8+20-Z8</f>
        <v>10</v>
      </c>
      <c r="AH8" s="68">
        <f>IF(Z8=0,"-",(AC8-AD8)*Z8)</f>
        <v>-0.87797115862754926</v>
      </c>
      <c r="AI8" s="299">
        <f>RANK(AF8,AF$6:AF$26,0)</f>
        <v>7</v>
      </c>
      <c r="AJ8" s="272">
        <f>SUMIF(C7:W7,5,C8:W8)+SUMIF(C7:W7,3,C8:W8)+SUMIF(C7:W7,10,C8:W8)</f>
        <v>1</v>
      </c>
      <c r="AK8" s="273" t="e">
        <f>IF(OR(#REF!&lt;6,AI8&lt;2),"-",AJ8)</f>
        <v>#REF!</v>
      </c>
      <c r="AL8" s="274" t="e">
        <f>IF(AK8="-","-",RANK(AK8,AK$6:AK$24,0))</f>
        <v>#REF!</v>
      </c>
      <c r="AM8" s="280">
        <f>COUNTIF(D8:X8,"=0,5")</f>
        <v>0</v>
      </c>
      <c r="AN8" s="328">
        <f>RANK(AM8,AM$6:AM$26,0)</f>
        <v>11</v>
      </c>
      <c r="AO8" s="157"/>
      <c r="AP8" s="157"/>
      <c r="AQ8" s="157"/>
      <c r="AR8" s="157"/>
      <c r="AS8" s="157"/>
      <c r="AT8" s="157"/>
      <c r="AU8" s="157"/>
      <c r="AV8" s="157"/>
      <c r="AW8" s="157"/>
      <c r="AX8" s="159"/>
    </row>
    <row r="9" spans="1:50" s="14" customFormat="1" ht="9.9499999999999993" customHeight="1" x14ac:dyDescent="0.2">
      <c r="A9" s="451">
        <v>2.5</v>
      </c>
      <c r="B9" s="450" t="s">
        <v>7</v>
      </c>
      <c r="C9" s="115">
        <v>5</v>
      </c>
      <c r="D9" s="100">
        <v>11</v>
      </c>
      <c r="E9" s="103"/>
      <c r="F9" s="31">
        <v>9</v>
      </c>
      <c r="G9" s="35">
        <v>8</v>
      </c>
      <c r="H9" s="33">
        <v>10</v>
      </c>
      <c r="I9" s="35">
        <v>1</v>
      </c>
      <c r="J9" s="43">
        <v>7</v>
      </c>
      <c r="K9" s="30">
        <v>2</v>
      </c>
      <c r="L9" s="28">
        <v>6</v>
      </c>
      <c r="M9" s="29">
        <v>4</v>
      </c>
      <c r="N9" s="311">
        <v>5</v>
      </c>
      <c r="O9" s="30">
        <v>11</v>
      </c>
      <c r="P9" s="102"/>
      <c r="Q9" s="35">
        <v>9</v>
      </c>
      <c r="R9" s="34">
        <v>8</v>
      </c>
      <c r="S9" s="36">
        <v>10</v>
      </c>
      <c r="T9" s="30">
        <v>1</v>
      </c>
      <c r="U9" s="28">
        <v>7</v>
      </c>
      <c r="V9" s="27">
        <v>2</v>
      </c>
      <c r="W9" s="31">
        <v>6</v>
      </c>
      <c r="X9" s="91">
        <v>4</v>
      </c>
      <c r="Y9" s="292"/>
      <c r="Z9" s="17"/>
      <c r="AA9" s="18"/>
      <c r="AB9" s="261"/>
      <c r="AC9" s="325"/>
      <c r="AD9" s="82"/>
      <c r="AE9" s="304"/>
      <c r="AF9" s="169"/>
      <c r="AG9" s="164"/>
      <c r="AH9" s="67"/>
      <c r="AI9" s="300"/>
      <c r="AJ9" s="281"/>
      <c r="AK9" s="282"/>
      <c r="AL9" s="283"/>
      <c r="AM9" s="284"/>
      <c r="AN9" s="330"/>
      <c r="AO9" s="3"/>
      <c r="AP9" s="3"/>
      <c r="AQ9" s="3"/>
      <c r="AR9" s="3"/>
      <c r="AS9" s="3"/>
      <c r="AT9" s="3"/>
      <c r="AU9" s="3"/>
      <c r="AV9" s="3"/>
      <c r="AW9" s="3"/>
      <c r="AX9" s="158"/>
    </row>
    <row r="10" spans="1:50" s="4" customFormat="1" ht="13.5" customHeight="1" x14ac:dyDescent="0.2">
      <c r="A10" s="449">
        <v>2.8571428571428599</v>
      </c>
      <c r="B10" s="450"/>
      <c r="C10" s="131">
        <v>1</v>
      </c>
      <c r="D10" s="59">
        <v>1</v>
      </c>
      <c r="E10" s="133"/>
      <c r="F10" s="59">
        <v>1</v>
      </c>
      <c r="G10" s="126">
        <v>1</v>
      </c>
      <c r="H10" s="127">
        <v>1</v>
      </c>
      <c r="I10" s="59">
        <v>1</v>
      </c>
      <c r="J10" s="128">
        <v>1</v>
      </c>
      <c r="K10" s="59">
        <v>1</v>
      </c>
      <c r="L10" s="59">
        <v>0.5</v>
      </c>
      <c r="M10" s="130">
        <v>1</v>
      </c>
      <c r="N10" s="310"/>
      <c r="O10" s="59">
        <v>0</v>
      </c>
      <c r="P10" s="134"/>
      <c r="Q10" s="125">
        <v>0</v>
      </c>
      <c r="R10" s="128">
        <v>1</v>
      </c>
      <c r="S10" s="127">
        <v>0</v>
      </c>
      <c r="T10" s="59">
        <v>1</v>
      </c>
      <c r="U10" s="59">
        <v>1</v>
      </c>
      <c r="V10" s="130">
        <v>1</v>
      </c>
      <c r="W10" s="125">
        <v>1</v>
      </c>
      <c r="X10" s="86">
        <v>1</v>
      </c>
      <c r="Y10" s="290">
        <f>SUM(C10:X10)-C10</f>
        <v>14.5</v>
      </c>
      <c r="Z10" s="64">
        <f>COUNT(C10:X10)</f>
        <v>19</v>
      </c>
      <c r="AA10" s="60">
        <f>Y10+20-Z10</f>
        <v>15.5</v>
      </c>
      <c r="AB10" s="258">
        <f>RANK(Y10,Y$6:Y$26,0)</f>
        <v>1</v>
      </c>
      <c r="AC10" s="323">
        <f>IF(Z10=0,"-",Y10/Z10)</f>
        <v>0.76315789473684215</v>
      </c>
      <c r="AD10" s="120">
        <v>0.79204375932371962</v>
      </c>
      <c r="AE10" s="302">
        <v>-6.5</v>
      </c>
      <c r="AF10" s="167">
        <f>Y10+AE10</f>
        <v>8</v>
      </c>
      <c r="AG10" s="162">
        <f>AF10+20-Z10</f>
        <v>9</v>
      </c>
      <c r="AH10" s="68">
        <f>IF(Z10=0,"-",(AC10-AD10)*Z10)</f>
        <v>-0.54883142715067201</v>
      </c>
      <c r="AI10" s="297">
        <f>RANK(AF10,AF$6:AF$26,0)</f>
        <v>7</v>
      </c>
      <c r="AJ10" s="272">
        <f>SUMIF(C9:W9,5,C10:W10)+SUMIF(C9:W9,3,C10:W10)+SUMIF(C9:W9,10,C10:W10)</f>
        <v>2</v>
      </c>
      <c r="AK10" s="273" t="e">
        <f>IF(OR(#REF!&lt;6,AI10&lt;2),"-",AJ10)</f>
        <v>#REF!</v>
      </c>
      <c r="AL10" s="274" t="e">
        <f>IF(AK10="-","-",RANK(AK10,AK$6:AK$24,0))</f>
        <v>#REF!</v>
      </c>
      <c r="AM10" s="275">
        <f>COUNTIF(D10:X10,"=0,5")</f>
        <v>1</v>
      </c>
      <c r="AN10" s="328">
        <f>RANK(AM10,AM$6:AM$26,0)</f>
        <v>9</v>
      </c>
      <c r="AO10" s="157"/>
      <c r="AP10" s="157"/>
      <c r="AQ10" s="157"/>
      <c r="AR10" s="157"/>
      <c r="AS10" s="157"/>
      <c r="AT10" s="157"/>
      <c r="AU10" s="157"/>
      <c r="AV10" s="157"/>
      <c r="AW10" s="157"/>
      <c r="AX10" s="159"/>
    </row>
    <row r="11" spans="1:50" s="14" customFormat="1" ht="9.75" customHeight="1" x14ac:dyDescent="0.2">
      <c r="A11" s="451">
        <v>4</v>
      </c>
      <c r="B11" s="450" t="s">
        <v>10</v>
      </c>
      <c r="C11" s="116">
        <v>10</v>
      </c>
      <c r="D11" s="28">
        <v>5</v>
      </c>
      <c r="E11" s="30">
        <v>11</v>
      </c>
      <c r="F11" s="35">
        <v>8</v>
      </c>
      <c r="G11" s="35">
        <v>7</v>
      </c>
      <c r="H11" s="85"/>
      <c r="I11" s="35">
        <v>9</v>
      </c>
      <c r="J11" s="43">
        <v>6</v>
      </c>
      <c r="K11" s="30">
        <v>1</v>
      </c>
      <c r="L11" s="28">
        <v>2</v>
      </c>
      <c r="M11" s="27">
        <v>3</v>
      </c>
      <c r="N11" s="311">
        <v>10</v>
      </c>
      <c r="O11" s="30">
        <v>5</v>
      </c>
      <c r="P11" s="28">
        <v>11</v>
      </c>
      <c r="Q11" s="31">
        <v>8</v>
      </c>
      <c r="R11" s="34">
        <v>7</v>
      </c>
      <c r="S11" s="93"/>
      <c r="T11" s="30">
        <v>9</v>
      </c>
      <c r="U11" s="28">
        <v>6</v>
      </c>
      <c r="V11" s="27">
        <v>1</v>
      </c>
      <c r="W11" s="31">
        <v>2</v>
      </c>
      <c r="X11" s="88">
        <v>3</v>
      </c>
      <c r="Y11" s="291"/>
      <c r="Z11" s="15"/>
      <c r="AA11" s="16"/>
      <c r="AB11" s="259"/>
      <c r="AC11" s="324"/>
      <c r="AD11" s="83"/>
      <c r="AE11" s="305"/>
      <c r="AF11" s="170"/>
      <c r="AG11" s="165"/>
      <c r="AH11" s="69"/>
      <c r="AI11" s="298"/>
      <c r="AJ11" s="276"/>
      <c r="AK11" s="277"/>
      <c r="AL11" s="283"/>
      <c r="AM11" s="279"/>
      <c r="AN11" s="329"/>
      <c r="AO11" s="3"/>
      <c r="AP11" s="3"/>
      <c r="AQ11" s="3"/>
      <c r="AR11" s="3"/>
      <c r="AS11" s="3"/>
      <c r="AT11" s="3"/>
      <c r="AU11" s="3"/>
      <c r="AV11" s="3"/>
      <c r="AW11" s="3"/>
      <c r="AX11" s="158"/>
    </row>
    <row r="12" spans="1:50" s="4" customFormat="1" ht="13.5" customHeight="1" x14ac:dyDescent="0.2">
      <c r="A12" s="449">
        <v>3.5714285714285698</v>
      </c>
      <c r="B12" s="450"/>
      <c r="C12" s="131">
        <v>0</v>
      </c>
      <c r="D12" s="59">
        <v>1</v>
      </c>
      <c r="E12" s="125">
        <v>0.5</v>
      </c>
      <c r="F12" s="59">
        <v>0</v>
      </c>
      <c r="G12" s="126">
        <v>0</v>
      </c>
      <c r="H12" s="135"/>
      <c r="I12" s="59">
        <v>1</v>
      </c>
      <c r="J12" s="59">
        <v>0</v>
      </c>
      <c r="K12" s="59">
        <v>1</v>
      </c>
      <c r="L12" s="59">
        <v>0</v>
      </c>
      <c r="M12" s="130">
        <v>0</v>
      </c>
      <c r="N12" s="310">
        <v>0.5</v>
      </c>
      <c r="O12" s="59">
        <v>0.5</v>
      </c>
      <c r="P12" s="59">
        <v>0.5</v>
      </c>
      <c r="Q12" s="125">
        <v>0</v>
      </c>
      <c r="R12" s="128">
        <v>0</v>
      </c>
      <c r="S12" s="136"/>
      <c r="T12" s="59">
        <v>1</v>
      </c>
      <c r="U12" s="59">
        <v>0</v>
      </c>
      <c r="V12" s="130">
        <v>0.5</v>
      </c>
      <c r="W12" s="125">
        <v>0</v>
      </c>
      <c r="X12" s="86">
        <v>0</v>
      </c>
      <c r="Y12" s="290">
        <f>SUM(C12:X12)-D12-O12</f>
        <v>5</v>
      </c>
      <c r="Z12" s="64">
        <f>COUNT(C12:X12)</f>
        <v>20</v>
      </c>
      <c r="AA12" s="60">
        <f>Y12+20-Z12</f>
        <v>5</v>
      </c>
      <c r="AB12" s="260">
        <f>RANK(Y12,Y$6:Y$26,0)</f>
        <v>7</v>
      </c>
      <c r="AC12" s="323">
        <f>IF(Z12=0,"-",Y12/Z12)</f>
        <v>0.25</v>
      </c>
      <c r="AD12" s="120">
        <v>0.34898060666335157</v>
      </c>
      <c r="AE12" s="302">
        <v>3.5</v>
      </c>
      <c r="AF12" s="167">
        <f>Y12+AE12</f>
        <v>8.5</v>
      </c>
      <c r="AG12" s="162">
        <f>AF12+20-Z12</f>
        <v>8.5</v>
      </c>
      <c r="AH12" s="68">
        <f>IF(Z12=0,"-",(AC12-AD12)*Z12)</f>
        <v>-1.9796121332670313</v>
      </c>
      <c r="AI12" s="299">
        <f>RANK(AF12,AF$6:AF$26,0)</f>
        <v>6</v>
      </c>
      <c r="AJ12" s="272">
        <f>SUMIF(C11:W11,5,C12:W12)+SUMIF(C11:W11,3,C12:W12)+SUMIF(C11:W11,10,C12:W12)</f>
        <v>2</v>
      </c>
      <c r="AK12" s="273" t="e">
        <f>IF(OR(#REF!&lt;6,AI12&lt;2),"-",AJ12)</f>
        <v>#REF!</v>
      </c>
      <c r="AL12" s="274" t="e">
        <f>IF(AK12="-","-",RANK(AK12,AK$6:AK$24,0))</f>
        <v>#REF!</v>
      </c>
      <c r="AM12" s="280">
        <f>COUNTIF(D12:X12,"=0,5")</f>
        <v>5</v>
      </c>
      <c r="AN12" s="328">
        <f>RANK(AM12,AM$6:AM$26,0)</f>
        <v>1</v>
      </c>
      <c r="AO12" s="157"/>
      <c r="AP12" s="157"/>
      <c r="AQ12" s="157"/>
      <c r="AR12" s="157"/>
      <c r="AS12" s="157"/>
      <c r="AT12" s="157"/>
      <c r="AU12" s="157"/>
      <c r="AV12" s="157"/>
      <c r="AW12" s="157"/>
      <c r="AX12" s="159"/>
    </row>
    <row r="13" spans="1:50" s="14" customFormat="1" ht="9.9499999999999993" customHeight="1" x14ac:dyDescent="0.2">
      <c r="A13" s="451">
        <v>5</v>
      </c>
      <c r="B13" s="508" t="s">
        <v>32</v>
      </c>
      <c r="C13" s="117">
        <v>3</v>
      </c>
      <c r="D13" s="30">
        <v>4</v>
      </c>
      <c r="E13" s="38">
        <v>2</v>
      </c>
      <c r="F13" s="41">
        <v>7</v>
      </c>
      <c r="G13" s="42">
        <v>6</v>
      </c>
      <c r="H13" s="36">
        <v>1</v>
      </c>
      <c r="I13" s="28">
        <v>11</v>
      </c>
      <c r="J13" s="346"/>
      <c r="K13" s="38">
        <v>8</v>
      </c>
      <c r="L13" s="38">
        <v>9</v>
      </c>
      <c r="M13" s="77">
        <v>10</v>
      </c>
      <c r="N13" s="312">
        <v>3</v>
      </c>
      <c r="O13" s="28">
        <v>4</v>
      </c>
      <c r="P13" s="39">
        <v>2</v>
      </c>
      <c r="Q13" s="42">
        <v>7</v>
      </c>
      <c r="R13" s="40">
        <v>6</v>
      </c>
      <c r="S13" s="33">
        <v>1</v>
      </c>
      <c r="T13" s="30">
        <v>11</v>
      </c>
      <c r="U13" s="103"/>
      <c r="V13" s="77">
        <v>8</v>
      </c>
      <c r="W13" s="28">
        <v>9</v>
      </c>
      <c r="X13" s="89">
        <v>10</v>
      </c>
      <c r="Y13" s="292"/>
      <c r="Z13" s="17"/>
      <c r="AA13" s="16"/>
      <c r="AB13" s="259"/>
      <c r="AC13" s="325"/>
      <c r="AD13" s="82"/>
      <c r="AE13" s="304"/>
      <c r="AF13" s="169"/>
      <c r="AG13" s="164"/>
      <c r="AH13" s="67"/>
      <c r="AI13" s="298"/>
      <c r="AJ13" s="281"/>
      <c r="AK13" s="282"/>
      <c r="AL13" s="283"/>
      <c r="AM13" s="284"/>
      <c r="AN13" s="329"/>
      <c r="AO13" s="3"/>
      <c r="AP13" s="3"/>
      <c r="AQ13" s="3"/>
      <c r="AR13" s="3"/>
      <c r="AS13" s="3"/>
      <c r="AT13" s="3"/>
      <c r="AU13" s="3"/>
      <c r="AV13" s="3"/>
      <c r="AW13" s="3"/>
      <c r="AX13" s="158"/>
    </row>
    <row r="14" spans="1:50" s="4" customFormat="1" ht="13.5" customHeight="1" x14ac:dyDescent="0.2">
      <c r="A14" s="449">
        <v>4.2857142857142803</v>
      </c>
      <c r="B14" s="508"/>
      <c r="C14" s="347">
        <v>0</v>
      </c>
      <c r="D14" s="348">
        <v>0</v>
      </c>
      <c r="E14" s="349"/>
      <c r="F14" s="348">
        <v>0.5</v>
      </c>
      <c r="G14" s="350"/>
      <c r="H14" s="351"/>
      <c r="I14" s="348">
        <v>0</v>
      </c>
      <c r="J14" s="352"/>
      <c r="K14" s="348"/>
      <c r="L14" s="348"/>
      <c r="M14" s="353"/>
      <c r="N14" s="354"/>
      <c r="O14" s="348">
        <v>0.5</v>
      </c>
      <c r="P14" s="348"/>
      <c r="Q14" s="349"/>
      <c r="R14" s="352"/>
      <c r="S14" s="351"/>
      <c r="T14" s="348">
        <v>1</v>
      </c>
      <c r="U14" s="348"/>
      <c r="V14" s="353"/>
      <c r="W14" s="349"/>
      <c r="X14" s="355"/>
      <c r="Y14" s="356"/>
      <c r="Z14" s="357">
        <f>COUNT(C14:X14)</f>
        <v>6</v>
      </c>
      <c r="AA14" s="358">
        <f>Y14+20-Z14</f>
        <v>14</v>
      </c>
      <c r="AB14" s="359" t="e">
        <f>RANK(Y14,Y$6:Y$26,0)</f>
        <v>#N/A</v>
      </c>
      <c r="AC14" s="360">
        <f>IF(Z14=0,"-",Y14/Z14)</f>
        <v>0</v>
      </c>
      <c r="AD14" s="361">
        <v>0.4649428145201393</v>
      </c>
      <c r="AE14" s="362">
        <v>1.5</v>
      </c>
      <c r="AF14" s="363">
        <f>Y14+AE14</f>
        <v>1.5</v>
      </c>
      <c r="AG14" s="364">
        <f>AF14+20-Z14</f>
        <v>15.5</v>
      </c>
      <c r="AH14" s="365">
        <f>IF(Z14=0,"-",(AC14-AD14)*Z14)</f>
        <v>-2.7896568871208358</v>
      </c>
      <c r="AI14" s="366">
        <f>RANK(AF14,AF$6:AF$26,0)</f>
        <v>11</v>
      </c>
      <c r="AJ14" s="367">
        <f>SUMIF(C13:W13,5,C14:W14)+SUMIF(C13:W13,3,C14:W14)+SUMIF(C13:W13,10,C14:W14)</f>
        <v>0</v>
      </c>
      <c r="AK14" s="368" t="e">
        <f>IF(OR(#REF!&lt;6,AI14&lt;2),"-",AJ14)</f>
        <v>#REF!</v>
      </c>
      <c r="AL14" s="369" t="e">
        <f>IF(AK14="-","-",RANK(AK14,AK$6:AK$24,0))</f>
        <v>#REF!</v>
      </c>
      <c r="AM14" s="370">
        <f>COUNTIF(D14:X14,"=0,5")</f>
        <v>2</v>
      </c>
      <c r="AN14" s="371">
        <f>RANK(AM14,AM$6:AM$26,0)</f>
        <v>7</v>
      </c>
      <c r="AO14" s="157"/>
      <c r="AP14" s="157"/>
      <c r="AQ14" s="157"/>
      <c r="AR14" s="157"/>
      <c r="AS14" s="157"/>
      <c r="AT14" s="157"/>
      <c r="AU14" s="157"/>
      <c r="AV14" s="157"/>
      <c r="AW14" s="157"/>
      <c r="AX14" s="159"/>
    </row>
    <row r="15" spans="1:50" s="19" customFormat="1" ht="9.9499999999999993" customHeight="1" x14ac:dyDescent="0.2">
      <c r="A15" s="451">
        <v>6</v>
      </c>
      <c r="B15" s="450" t="s">
        <v>12</v>
      </c>
      <c r="C15" s="118">
        <v>2</v>
      </c>
      <c r="D15" s="99"/>
      <c r="E15" s="38">
        <v>1</v>
      </c>
      <c r="F15" s="31">
        <v>10</v>
      </c>
      <c r="G15" s="41">
        <v>5</v>
      </c>
      <c r="H15" s="33">
        <v>9</v>
      </c>
      <c r="I15" s="42">
        <v>7</v>
      </c>
      <c r="J15" s="32">
        <v>4</v>
      </c>
      <c r="K15" s="30">
        <v>11</v>
      </c>
      <c r="L15" s="30">
        <v>3</v>
      </c>
      <c r="M15" s="29">
        <v>8</v>
      </c>
      <c r="N15" s="313">
        <v>2</v>
      </c>
      <c r="O15" s="98"/>
      <c r="P15" s="39">
        <v>1</v>
      </c>
      <c r="Q15" s="160">
        <v>10</v>
      </c>
      <c r="R15" s="42">
        <v>5</v>
      </c>
      <c r="S15" s="36">
        <v>9</v>
      </c>
      <c r="T15" s="38">
        <v>7</v>
      </c>
      <c r="U15" s="38">
        <v>4</v>
      </c>
      <c r="V15" s="27">
        <v>11</v>
      </c>
      <c r="W15" s="42">
        <v>3</v>
      </c>
      <c r="X15" s="91">
        <v>8</v>
      </c>
      <c r="Y15" s="291"/>
      <c r="Z15" s="15"/>
      <c r="AA15" s="16"/>
      <c r="AB15" s="259"/>
      <c r="AC15" s="324"/>
      <c r="AD15" s="83"/>
      <c r="AE15" s="305"/>
      <c r="AF15" s="170"/>
      <c r="AG15" s="165"/>
      <c r="AH15" s="69"/>
      <c r="AI15" s="298"/>
      <c r="AJ15" s="276"/>
      <c r="AK15" s="277"/>
      <c r="AL15" s="278"/>
      <c r="AM15" s="279"/>
      <c r="AN15" s="330"/>
      <c r="AO15" s="5"/>
      <c r="AP15" s="5"/>
      <c r="AQ15" s="5"/>
      <c r="AR15" s="5"/>
      <c r="AS15" s="5"/>
      <c r="AT15" s="5"/>
      <c r="AU15" s="5"/>
      <c r="AV15" s="5"/>
      <c r="AW15" s="5"/>
      <c r="AX15" s="158"/>
    </row>
    <row r="16" spans="1:50" s="4" customFormat="1" ht="13.5" customHeight="1" x14ac:dyDescent="0.2">
      <c r="A16" s="449">
        <v>5</v>
      </c>
      <c r="B16" s="450"/>
      <c r="C16" s="131">
        <v>1</v>
      </c>
      <c r="D16" s="134"/>
      <c r="E16" s="125">
        <v>1</v>
      </c>
      <c r="F16" s="59">
        <v>1</v>
      </c>
      <c r="G16" s="126"/>
      <c r="H16" s="127">
        <v>0.5</v>
      </c>
      <c r="I16" s="59">
        <v>1</v>
      </c>
      <c r="J16" s="59">
        <v>1</v>
      </c>
      <c r="K16" s="59">
        <v>1</v>
      </c>
      <c r="L16" s="59">
        <v>0.5</v>
      </c>
      <c r="M16" s="130">
        <v>1</v>
      </c>
      <c r="N16" s="314">
        <v>1</v>
      </c>
      <c r="O16" s="134"/>
      <c r="P16" s="59">
        <v>1</v>
      </c>
      <c r="Q16" s="315">
        <v>0</v>
      </c>
      <c r="R16" s="161"/>
      <c r="S16" s="127">
        <v>0.5</v>
      </c>
      <c r="T16" s="59">
        <v>1</v>
      </c>
      <c r="U16" s="59">
        <v>1</v>
      </c>
      <c r="V16" s="130">
        <v>1</v>
      </c>
      <c r="W16" s="125">
        <v>0</v>
      </c>
      <c r="X16" s="86">
        <v>0</v>
      </c>
      <c r="Y16" s="290">
        <f>SUM(C16:X16)</f>
        <v>13.5</v>
      </c>
      <c r="Z16" s="64">
        <f>COUNT(C16:X16)</f>
        <v>18</v>
      </c>
      <c r="AA16" s="60">
        <f>Y16+20-Z16</f>
        <v>15.5</v>
      </c>
      <c r="AB16" s="258">
        <f>RANK(Y16,Y$6:Y$26,0)</f>
        <v>2</v>
      </c>
      <c r="AC16" s="323">
        <f>IF(Z16=0,"-",Y16/Z16)</f>
        <v>0.75</v>
      </c>
      <c r="AD16" s="120">
        <v>0.52620586772749889</v>
      </c>
      <c r="AE16" s="302">
        <v>-0.5</v>
      </c>
      <c r="AF16" s="167">
        <f>Y16+AE16</f>
        <v>13</v>
      </c>
      <c r="AG16" s="162">
        <f>AF16+20-Z16</f>
        <v>15</v>
      </c>
      <c r="AH16" s="68">
        <f>IF(Z16=0,"-",(AC16-AD16)*Z16)</f>
        <v>4.0282943809050202</v>
      </c>
      <c r="AI16" s="297">
        <f>RANK(AF16,AF$6:AF$26,0)</f>
        <v>1</v>
      </c>
      <c r="AJ16" s="272">
        <f>SUMIF(C15:W15,5,C16:W16)+SUMIF(C15:W15,3,C16:W16)+SUMIF(C15:W15,10,C16:W16)</f>
        <v>1.5</v>
      </c>
      <c r="AK16" s="273" t="e">
        <f>IF(OR(#REF!&lt;6,AI16&lt;2),"-",AJ16)</f>
        <v>#REF!</v>
      </c>
      <c r="AL16" s="274" t="e">
        <f>IF(AK16="-","-",RANK(AK16,AK$6:AK$24,0))</f>
        <v>#REF!</v>
      </c>
      <c r="AM16" s="280">
        <f>COUNTIF(D16:X16,"=0,5")</f>
        <v>3</v>
      </c>
      <c r="AN16" s="328">
        <f>RANK(AM16,AM$6:AM$26,0)</f>
        <v>5</v>
      </c>
    </row>
    <row r="17" spans="1:40" s="14" customFormat="1" ht="9.9499999999999993" customHeight="1" x14ac:dyDescent="0.2">
      <c r="A17" s="451">
        <v>7</v>
      </c>
      <c r="B17" s="450" t="s">
        <v>6</v>
      </c>
      <c r="C17" s="119">
        <v>11</v>
      </c>
      <c r="D17" s="48">
        <v>2</v>
      </c>
      <c r="E17" s="49">
        <v>9</v>
      </c>
      <c r="F17" s="52">
        <v>5</v>
      </c>
      <c r="G17" s="50">
        <v>4</v>
      </c>
      <c r="H17" s="51">
        <v>8</v>
      </c>
      <c r="I17" s="50">
        <v>6</v>
      </c>
      <c r="J17" s="53">
        <v>3</v>
      </c>
      <c r="K17" s="50">
        <v>10</v>
      </c>
      <c r="L17" s="38">
        <v>1</v>
      </c>
      <c r="M17" s="316"/>
      <c r="N17" s="317">
        <v>11</v>
      </c>
      <c r="O17" s="80">
        <v>2</v>
      </c>
      <c r="P17" s="58">
        <v>9</v>
      </c>
      <c r="Q17" s="79">
        <v>5</v>
      </c>
      <c r="R17" s="78">
        <v>4</v>
      </c>
      <c r="S17" s="55">
        <v>8</v>
      </c>
      <c r="T17" s="56">
        <v>6</v>
      </c>
      <c r="U17" s="48">
        <v>3</v>
      </c>
      <c r="V17" s="57">
        <v>10</v>
      </c>
      <c r="W17" s="54">
        <v>1</v>
      </c>
      <c r="X17" s="112"/>
      <c r="Y17" s="291"/>
      <c r="Z17" s="15"/>
      <c r="AA17" s="16"/>
      <c r="AB17" s="259"/>
      <c r="AC17" s="324"/>
      <c r="AD17" s="83"/>
      <c r="AE17" s="305"/>
      <c r="AF17" s="170"/>
      <c r="AG17" s="165"/>
      <c r="AH17" s="69"/>
      <c r="AI17" s="298"/>
      <c r="AJ17" s="281"/>
      <c r="AK17" s="277"/>
      <c r="AL17" s="278"/>
      <c r="AM17" s="284"/>
      <c r="AN17" s="330"/>
    </row>
    <row r="18" spans="1:40" s="4" customFormat="1" ht="13.5" customHeight="1" x14ac:dyDescent="0.2">
      <c r="A18" s="449">
        <v>5.71428571428571</v>
      </c>
      <c r="B18" s="450"/>
      <c r="C18" s="131">
        <v>1</v>
      </c>
      <c r="D18" s="59">
        <v>1</v>
      </c>
      <c r="E18" s="125">
        <v>0.5</v>
      </c>
      <c r="F18" s="59">
        <v>0.5</v>
      </c>
      <c r="G18" s="126">
        <v>1</v>
      </c>
      <c r="H18" s="127">
        <v>1</v>
      </c>
      <c r="I18" s="59">
        <v>0</v>
      </c>
      <c r="J18" s="128">
        <v>0</v>
      </c>
      <c r="K18" s="59">
        <v>1</v>
      </c>
      <c r="L18" s="59">
        <v>1</v>
      </c>
      <c r="M18" s="139"/>
      <c r="N18" s="318">
        <v>1</v>
      </c>
      <c r="O18" s="138">
        <v>1</v>
      </c>
      <c r="P18" s="59">
        <v>0.5</v>
      </c>
      <c r="Q18" s="125"/>
      <c r="R18" s="128">
        <v>1</v>
      </c>
      <c r="S18" s="127">
        <v>0</v>
      </c>
      <c r="T18" s="59">
        <v>0</v>
      </c>
      <c r="U18" s="59">
        <v>0</v>
      </c>
      <c r="V18" s="130">
        <v>1</v>
      </c>
      <c r="W18" s="125">
        <v>1</v>
      </c>
      <c r="X18" s="113"/>
      <c r="Y18" s="290">
        <f>SUM(C18:X18)-F18</f>
        <v>12</v>
      </c>
      <c r="Z18" s="64">
        <f>COUNT(C18:X18)</f>
        <v>19</v>
      </c>
      <c r="AA18" s="60">
        <f>Y18+20-Z18</f>
        <v>13</v>
      </c>
      <c r="AB18" s="258">
        <f>RANK(Y18,Y$6:Y$26,0)</f>
        <v>3</v>
      </c>
      <c r="AC18" s="323">
        <f>IF(Z18=0,"-",Y18/Z18)</f>
        <v>0.63157894736842102</v>
      </c>
      <c r="AD18" s="120">
        <v>0.66131277971158631</v>
      </c>
      <c r="AE18" s="302">
        <v>-3</v>
      </c>
      <c r="AF18" s="167">
        <f>Y18+AE18</f>
        <v>9</v>
      </c>
      <c r="AG18" s="162">
        <f>AF18+20-Z18</f>
        <v>10</v>
      </c>
      <c r="AH18" s="68">
        <f>IF(Z18=0,"-",(AC18-AD18)*Z18)</f>
        <v>-0.5649428145201405</v>
      </c>
      <c r="AI18" s="297">
        <f>RANK(AF18,AF$6:AF$26,0)</f>
        <v>4</v>
      </c>
      <c r="AJ18" s="272">
        <f>SUMIF(C17:W17,5,C18:W18)+SUMIF(C17:W17,3,C18:W18)+SUMIF(C17:W17,10,C18:W18)</f>
        <v>2.5</v>
      </c>
      <c r="AK18" s="273" t="e">
        <f>IF(OR(#REF!&lt;6,AI18&lt;2),"-",AJ18)</f>
        <v>#REF!</v>
      </c>
      <c r="AL18" s="274" t="e">
        <f>IF(AK18="-","-",RANK(AK18,AK$6:AK$24,0))</f>
        <v>#REF!</v>
      </c>
      <c r="AM18" s="275">
        <f>COUNTIF(D18:X18,"=0,5")</f>
        <v>3</v>
      </c>
      <c r="AN18" s="328">
        <f>RANK(AM18,AM$6:AM$26,0)</f>
        <v>5</v>
      </c>
    </row>
    <row r="19" spans="1:40" s="14" customFormat="1" ht="9.9499999999999993" customHeight="1" x14ac:dyDescent="0.2">
      <c r="A19" s="451">
        <v>8</v>
      </c>
      <c r="B19" s="508" t="s">
        <v>27</v>
      </c>
      <c r="C19" s="119">
        <v>9</v>
      </c>
      <c r="D19" s="25">
        <v>1</v>
      </c>
      <c r="E19" s="25">
        <v>10</v>
      </c>
      <c r="F19" s="25">
        <v>4</v>
      </c>
      <c r="G19" s="31">
        <v>3</v>
      </c>
      <c r="H19" s="47">
        <v>7</v>
      </c>
      <c r="I19" s="123"/>
      <c r="J19" s="27">
        <v>2</v>
      </c>
      <c r="K19" s="21">
        <v>5</v>
      </c>
      <c r="L19" s="21">
        <v>11</v>
      </c>
      <c r="M19" s="27">
        <v>6</v>
      </c>
      <c r="N19" s="319">
        <v>9</v>
      </c>
      <c r="O19" s="20">
        <v>1</v>
      </c>
      <c r="P19" s="20">
        <v>10</v>
      </c>
      <c r="Q19" s="20">
        <v>4</v>
      </c>
      <c r="R19" s="35">
        <v>3</v>
      </c>
      <c r="S19" s="122">
        <v>7</v>
      </c>
      <c r="T19" s="102"/>
      <c r="U19" s="25">
        <v>2</v>
      </c>
      <c r="V19" s="24">
        <v>5</v>
      </c>
      <c r="W19" s="24">
        <v>11</v>
      </c>
      <c r="X19" s="88">
        <v>6</v>
      </c>
      <c r="Y19" s="292"/>
      <c r="Z19" s="17"/>
      <c r="AA19" s="18"/>
      <c r="AB19" s="261"/>
      <c r="AC19" s="325"/>
      <c r="AD19" s="82"/>
      <c r="AE19" s="304"/>
      <c r="AF19" s="169"/>
      <c r="AG19" s="164"/>
      <c r="AH19" s="67"/>
      <c r="AI19" s="300"/>
      <c r="AJ19" s="276"/>
      <c r="AK19" s="282"/>
      <c r="AL19" s="283"/>
      <c r="AM19" s="279"/>
      <c r="AN19" s="329"/>
    </row>
    <row r="20" spans="1:40" s="4" customFormat="1" ht="13.5" customHeight="1" x14ac:dyDescent="0.2">
      <c r="A20" s="449">
        <v>6.4285714285714297</v>
      </c>
      <c r="B20" s="508"/>
      <c r="C20" s="131">
        <v>0</v>
      </c>
      <c r="D20" s="59">
        <v>1</v>
      </c>
      <c r="E20" s="125">
        <v>1</v>
      </c>
      <c r="F20" s="59">
        <v>1</v>
      </c>
      <c r="G20" s="126">
        <v>0</v>
      </c>
      <c r="H20" s="127">
        <v>0</v>
      </c>
      <c r="I20" s="134"/>
      <c r="J20" s="128">
        <v>0</v>
      </c>
      <c r="K20" s="59"/>
      <c r="L20" s="59">
        <v>1</v>
      </c>
      <c r="M20" s="130">
        <v>0</v>
      </c>
      <c r="N20" s="310">
        <v>0</v>
      </c>
      <c r="O20" s="59">
        <v>0.5</v>
      </c>
      <c r="P20" s="59">
        <v>0</v>
      </c>
      <c r="Q20" s="125">
        <v>1</v>
      </c>
      <c r="R20" s="128">
        <v>0</v>
      </c>
      <c r="S20" s="127">
        <v>1</v>
      </c>
      <c r="T20" s="134"/>
      <c r="U20" s="59">
        <v>1</v>
      </c>
      <c r="V20" s="130"/>
      <c r="W20" s="125">
        <v>1</v>
      </c>
      <c r="X20" s="86">
        <v>1</v>
      </c>
      <c r="Y20" s="290">
        <f>SUM(C20:X20)</f>
        <v>9.5</v>
      </c>
      <c r="Z20" s="64">
        <f>COUNT(C20:X20)</f>
        <v>18</v>
      </c>
      <c r="AA20" s="60">
        <f>Y20+20-Z20</f>
        <v>11.5</v>
      </c>
      <c r="AB20" s="258">
        <f>RANK(Y20,Y$6:Y$26,0)</f>
        <v>5</v>
      </c>
      <c r="AC20" s="323">
        <f>IF(Z20=0,"-",Y20/Z20)</f>
        <v>0.52777777777777779</v>
      </c>
      <c r="AD20" s="120">
        <v>0.58035803083043269</v>
      </c>
      <c r="AE20" s="302">
        <v>-3</v>
      </c>
      <c r="AF20" s="167">
        <f>Y20+AE20</f>
        <v>6.5</v>
      </c>
      <c r="AG20" s="162">
        <f>AF20+20-Z20</f>
        <v>8.5</v>
      </c>
      <c r="AH20" s="68">
        <f>IF(Z20=0,"-",(AC20-AD20)*Z20)</f>
        <v>-0.94644455494778823</v>
      </c>
      <c r="AI20" s="297">
        <f>RANK(AF20,AF$6:AF$26,0)</f>
        <v>9</v>
      </c>
      <c r="AJ20" s="272">
        <f>SUMIF(C19:W19,5,C20:W20)+SUMIF(C19:W19,3,C20:W20)+SUMIF(C19:W19,10,C20:W20)</f>
        <v>1</v>
      </c>
      <c r="AK20" s="273" t="e">
        <f>IF(OR(#REF!&lt;6,AI20&lt;2),"-",AJ20)</f>
        <v>#REF!</v>
      </c>
      <c r="AL20" s="274" t="e">
        <f>IF(AK20="-","-",RANK(AK20,AK$6:AK$24,0))</f>
        <v>#REF!</v>
      </c>
      <c r="AM20" s="280">
        <f>COUNTIF(D20:X20,"=0,5")</f>
        <v>1</v>
      </c>
      <c r="AN20" s="328">
        <f>RANK(AM20,AM$6:AM$26,0)</f>
        <v>9</v>
      </c>
    </row>
    <row r="21" spans="1:40" s="73" customFormat="1" ht="9.9499999999999993" customHeight="1" x14ac:dyDescent="0.2">
      <c r="A21" s="451">
        <v>9</v>
      </c>
      <c r="B21" s="508" t="s">
        <v>25</v>
      </c>
      <c r="C21" s="118">
        <v>8</v>
      </c>
      <c r="D21" s="30">
        <v>10</v>
      </c>
      <c r="E21" s="28">
        <v>7</v>
      </c>
      <c r="F21" s="35">
        <v>3</v>
      </c>
      <c r="G21" s="35">
        <v>11</v>
      </c>
      <c r="H21" s="36">
        <v>6</v>
      </c>
      <c r="I21" s="31">
        <v>4</v>
      </c>
      <c r="J21" s="44">
        <v>1</v>
      </c>
      <c r="K21" s="102"/>
      <c r="L21" s="28">
        <v>5</v>
      </c>
      <c r="M21" s="27">
        <v>2</v>
      </c>
      <c r="N21" s="312">
        <v>8</v>
      </c>
      <c r="O21" s="28">
        <v>10</v>
      </c>
      <c r="P21" s="30">
        <v>7</v>
      </c>
      <c r="Q21" s="31">
        <v>3</v>
      </c>
      <c r="R21" s="34">
        <v>11</v>
      </c>
      <c r="S21" s="33">
        <v>6</v>
      </c>
      <c r="T21" s="28">
        <v>4</v>
      </c>
      <c r="U21" s="30">
        <v>1</v>
      </c>
      <c r="V21" s="109"/>
      <c r="W21" s="31">
        <v>5</v>
      </c>
      <c r="X21" s="88">
        <v>2</v>
      </c>
      <c r="Y21" s="291"/>
      <c r="Z21" s="71"/>
      <c r="AA21" s="70"/>
      <c r="AB21" s="259"/>
      <c r="AC21" s="324"/>
      <c r="AD21" s="81"/>
      <c r="AE21" s="303"/>
      <c r="AF21" s="168"/>
      <c r="AG21" s="163"/>
      <c r="AH21" s="72"/>
      <c r="AI21" s="298"/>
      <c r="AJ21" s="276"/>
      <c r="AK21" s="277"/>
      <c r="AL21" s="278"/>
      <c r="AM21" s="284"/>
      <c r="AN21" s="330"/>
    </row>
    <row r="22" spans="1:40" s="4" customFormat="1" ht="13.5" customHeight="1" x14ac:dyDescent="0.2">
      <c r="A22" s="449">
        <v>7.1428571428571397</v>
      </c>
      <c r="B22" s="508"/>
      <c r="C22" s="131">
        <v>1</v>
      </c>
      <c r="D22" s="59">
        <v>0</v>
      </c>
      <c r="E22" s="125">
        <v>0.5</v>
      </c>
      <c r="F22" s="59">
        <v>0</v>
      </c>
      <c r="G22" s="126">
        <v>1</v>
      </c>
      <c r="H22" s="127">
        <v>0.5</v>
      </c>
      <c r="I22" s="59">
        <v>0</v>
      </c>
      <c r="J22" s="128">
        <v>0.5</v>
      </c>
      <c r="K22" s="134"/>
      <c r="L22" s="59"/>
      <c r="M22" s="130">
        <v>1</v>
      </c>
      <c r="N22" s="310">
        <v>1</v>
      </c>
      <c r="O22" s="59">
        <v>1</v>
      </c>
      <c r="P22" s="59">
        <v>0.5</v>
      </c>
      <c r="Q22" s="125">
        <v>1</v>
      </c>
      <c r="R22" s="128">
        <v>1</v>
      </c>
      <c r="S22" s="127">
        <v>0.5</v>
      </c>
      <c r="T22" s="59">
        <v>0</v>
      </c>
      <c r="U22" s="59">
        <v>1</v>
      </c>
      <c r="V22" s="139"/>
      <c r="W22" s="125"/>
      <c r="X22" s="86">
        <v>1</v>
      </c>
      <c r="Y22" s="290">
        <f>SUM(C22:X22)</f>
        <v>11.5</v>
      </c>
      <c r="Z22" s="64">
        <f>COUNT(C22:X22)</f>
        <v>18</v>
      </c>
      <c r="AA22" s="60">
        <f>Y22+20-Z22</f>
        <v>13.5</v>
      </c>
      <c r="AB22" s="258">
        <f>RANK(Y22,Y$6:Y$26,0)</f>
        <v>4</v>
      </c>
      <c r="AC22" s="323">
        <f>IF(Z22=0,"-",Y22/Z22)</f>
        <v>0.63888888888888884</v>
      </c>
      <c r="AD22" s="120">
        <v>0.590750870213824</v>
      </c>
      <c r="AE22" s="302">
        <v>-1</v>
      </c>
      <c r="AF22" s="167">
        <f>Y22+AE22</f>
        <v>10.5</v>
      </c>
      <c r="AG22" s="162">
        <f>AF22+20-Z22</f>
        <v>12.5</v>
      </c>
      <c r="AH22" s="68">
        <f>IF(Z22=0,"-",(AC22-AD22)*Z22)</f>
        <v>0.86648433615116716</v>
      </c>
      <c r="AI22" s="297">
        <f>RANK(AF22,AF$6:AF$26,0)</f>
        <v>2</v>
      </c>
      <c r="AJ22" s="272">
        <f>SUMIF(C21:W21,5,C22:W22)+SUMIF(C21:W21,3,C22:W22)+SUMIF(C21:W21,10,C22:W22)</f>
        <v>2</v>
      </c>
      <c r="AK22" s="273" t="e">
        <f>IF(OR(#REF!&lt;6,AI22&lt;2),"-",AJ22)</f>
        <v>#REF!</v>
      </c>
      <c r="AL22" s="274" t="e">
        <f>IF(AK22="-","-",RANK(AK22,AK$6:AK$24,0))</f>
        <v>#REF!</v>
      </c>
      <c r="AM22" s="275">
        <f>COUNTIF(D22:X22,"=0,5")</f>
        <v>5</v>
      </c>
      <c r="AN22" s="328">
        <f>RANK(AM22,AM$6:AM$26,0)</f>
        <v>1</v>
      </c>
    </row>
    <row r="23" spans="1:40" s="14" customFormat="1" ht="9.9499999999999993" customHeight="1" x14ac:dyDescent="0.2">
      <c r="A23" s="451">
        <v>10</v>
      </c>
      <c r="B23" s="450" t="s">
        <v>28</v>
      </c>
      <c r="C23" s="118">
        <v>4</v>
      </c>
      <c r="D23" s="20">
        <v>9</v>
      </c>
      <c r="E23" s="20">
        <v>8</v>
      </c>
      <c r="F23" s="21">
        <v>6</v>
      </c>
      <c r="G23" s="24">
        <v>1</v>
      </c>
      <c r="H23" s="23">
        <v>3</v>
      </c>
      <c r="I23" s="24">
        <v>2</v>
      </c>
      <c r="J23" s="22">
        <v>11</v>
      </c>
      <c r="K23" s="20">
        <v>7</v>
      </c>
      <c r="L23" s="110"/>
      <c r="M23" s="76">
        <v>5</v>
      </c>
      <c r="N23" s="320">
        <v>4</v>
      </c>
      <c r="O23" s="25">
        <v>9</v>
      </c>
      <c r="P23" s="25">
        <v>8</v>
      </c>
      <c r="Q23" s="24">
        <v>6</v>
      </c>
      <c r="R23" s="45">
        <v>1</v>
      </c>
      <c r="S23" s="26">
        <v>3</v>
      </c>
      <c r="T23" s="20">
        <v>2</v>
      </c>
      <c r="U23" s="20">
        <v>11</v>
      </c>
      <c r="V23" s="25">
        <v>7</v>
      </c>
      <c r="W23" s="105"/>
      <c r="X23" s="87">
        <v>5</v>
      </c>
      <c r="Y23" s="292"/>
      <c r="Z23" s="17"/>
      <c r="AA23" s="18"/>
      <c r="AB23" s="261"/>
      <c r="AC23" s="325"/>
      <c r="AD23" s="82"/>
      <c r="AE23" s="304"/>
      <c r="AF23" s="169"/>
      <c r="AG23" s="164"/>
      <c r="AH23" s="67"/>
      <c r="AI23" s="300"/>
      <c r="AJ23" s="281"/>
      <c r="AK23" s="282"/>
      <c r="AL23" s="283"/>
      <c r="AM23" s="279"/>
      <c r="AN23" s="329"/>
    </row>
    <row r="24" spans="1:40" s="4" customFormat="1" ht="13.5" customHeight="1" thickBot="1" x14ac:dyDescent="0.25">
      <c r="A24" s="510">
        <v>7.8571428571428497</v>
      </c>
      <c r="B24" s="450"/>
      <c r="C24" s="140">
        <v>1</v>
      </c>
      <c r="D24" s="141">
        <v>1</v>
      </c>
      <c r="E24" s="142">
        <v>0</v>
      </c>
      <c r="F24" s="141">
        <v>0</v>
      </c>
      <c r="G24" s="137">
        <v>1</v>
      </c>
      <c r="H24" s="143">
        <v>0</v>
      </c>
      <c r="I24" s="141">
        <v>0</v>
      </c>
      <c r="J24" s="144">
        <v>0.5</v>
      </c>
      <c r="K24" s="141">
        <v>0</v>
      </c>
      <c r="L24" s="111"/>
      <c r="M24" s="145"/>
      <c r="N24" s="314">
        <v>0.5</v>
      </c>
      <c r="O24" s="141">
        <v>0</v>
      </c>
      <c r="P24" s="141">
        <v>1</v>
      </c>
      <c r="Q24" s="125">
        <v>1</v>
      </c>
      <c r="R24" s="141">
        <v>0</v>
      </c>
      <c r="S24" s="141">
        <v>1</v>
      </c>
      <c r="T24" s="141">
        <v>1</v>
      </c>
      <c r="U24" s="141">
        <v>1</v>
      </c>
      <c r="V24" s="145">
        <v>0</v>
      </c>
      <c r="W24" s="146"/>
      <c r="X24" s="90"/>
      <c r="Y24" s="290">
        <f>SUM(C24:X24)</f>
        <v>9</v>
      </c>
      <c r="Z24" s="64">
        <f>COUNT(C24:X24)</f>
        <v>18</v>
      </c>
      <c r="AA24" s="60">
        <f>Y24+20-Z24</f>
        <v>11</v>
      </c>
      <c r="AB24" s="261">
        <f>RANK(Y24,Y$6:Y$26,0)</f>
        <v>6</v>
      </c>
      <c r="AC24" s="323">
        <f>IF(Z24=0,"-",Y24/Z24)</f>
        <v>0.5</v>
      </c>
      <c r="AD24" s="94">
        <v>0.43704624564893096</v>
      </c>
      <c r="AE24" s="302">
        <v>0</v>
      </c>
      <c r="AF24" s="171">
        <f>Y24+AE24</f>
        <v>9</v>
      </c>
      <c r="AG24" s="162">
        <f>AF24+20-Z24</f>
        <v>11</v>
      </c>
      <c r="AH24" s="68">
        <f>IF(Z24=0,"-",(AC24-AD24)*Z24)</f>
        <v>1.1331675783192425</v>
      </c>
      <c r="AI24" s="300">
        <f>RANK(AF24,AF$6:AF$26,0)</f>
        <v>4</v>
      </c>
      <c r="AJ24" s="285">
        <f>SUMIF(C23:W23,5,C24:W24)+SUMIF(C23:W23,3,C24:W24)+SUMIF(C23:W23,10,C24:W24)</f>
        <v>1</v>
      </c>
      <c r="AK24" s="286" t="e">
        <f>IF(OR(#REF!&lt;6,AI24&lt;2),"-",AJ24)</f>
        <v>#REF!</v>
      </c>
      <c r="AL24" s="287" t="e">
        <f>IF(AK24="-","-",RANK(AK24,AK$6:AK$24,0))</f>
        <v>#REF!</v>
      </c>
      <c r="AM24" s="280">
        <f>COUNTIF(D24:X24,"=0,5")</f>
        <v>2</v>
      </c>
      <c r="AN24" s="328">
        <f>RANK(AM24,AM$6:AM$26,0)</f>
        <v>7</v>
      </c>
    </row>
    <row r="25" spans="1:40" s="14" customFormat="1" ht="9.9499999999999993" customHeight="1" x14ac:dyDescent="0.3">
      <c r="A25" s="451">
        <v>11</v>
      </c>
      <c r="B25" s="450" t="s">
        <v>14</v>
      </c>
      <c r="C25" s="118">
        <v>7</v>
      </c>
      <c r="D25" s="30">
        <v>3</v>
      </c>
      <c r="E25" s="28">
        <v>4</v>
      </c>
      <c r="F25" s="106"/>
      <c r="G25" s="31">
        <v>9</v>
      </c>
      <c r="H25" s="33">
        <v>2</v>
      </c>
      <c r="I25" s="31">
        <v>5</v>
      </c>
      <c r="J25" s="44">
        <v>10</v>
      </c>
      <c r="K25" s="108">
        <v>6</v>
      </c>
      <c r="L25" s="30">
        <v>8</v>
      </c>
      <c r="M25" s="27">
        <v>1</v>
      </c>
      <c r="N25" s="312">
        <v>7</v>
      </c>
      <c r="O25" s="28">
        <v>3</v>
      </c>
      <c r="P25" s="30">
        <v>4</v>
      </c>
      <c r="Q25" s="107"/>
      <c r="R25" s="37">
        <v>9</v>
      </c>
      <c r="S25" s="36">
        <v>2</v>
      </c>
      <c r="T25" s="35">
        <v>5</v>
      </c>
      <c r="U25" s="30">
        <v>10</v>
      </c>
      <c r="V25" s="30">
        <v>6</v>
      </c>
      <c r="W25" s="35">
        <v>8</v>
      </c>
      <c r="X25" s="88">
        <v>1</v>
      </c>
      <c r="Y25" s="291"/>
      <c r="Z25" s="15"/>
      <c r="AA25" s="16"/>
      <c r="AB25" s="259"/>
      <c r="AC25" s="324"/>
      <c r="AD25" s="95"/>
      <c r="AE25" s="305"/>
      <c r="AF25" s="170"/>
      <c r="AG25" s="165"/>
      <c r="AH25" s="69"/>
      <c r="AI25" s="298"/>
      <c r="AJ25" s="281"/>
      <c r="AK25" s="282"/>
      <c r="AL25" s="283"/>
      <c r="AM25" s="284"/>
      <c r="AN25" s="330"/>
    </row>
    <row r="26" spans="1:40" s="84" customFormat="1" ht="13.5" customHeight="1" thickBot="1" x14ac:dyDescent="0.25">
      <c r="A26" s="511">
        <v>7.8571428571428497</v>
      </c>
      <c r="B26" s="450"/>
      <c r="C26" s="147">
        <v>0</v>
      </c>
      <c r="D26" s="61">
        <v>0</v>
      </c>
      <c r="E26" s="148">
        <v>0.5</v>
      </c>
      <c r="F26" s="149"/>
      <c r="G26" s="150">
        <v>0</v>
      </c>
      <c r="H26" s="151">
        <v>1</v>
      </c>
      <c r="I26" s="61">
        <v>1</v>
      </c>
      <c r="J26" s="152">
        <v>0.5</v>
      </c>
      <c r="K26" s="61">
        <v>0</v>
      </c>
      <c r="L26" s="61">
        <v>0</v>
      </c>
      <c r="M26" s="154">
        <v>1</v>
      </c>
      <c r="N26" s="321">
        <v>0</v>
      </c>
      <c r="O26" s="61">
        <v>1</v>
      </c>
      <c r="P26" s="61">
        <v>0.5</v>
      </c>
      <c r="Q26" s="153"/>
      <c r="R26" s="152">
        <v>0</v>
      </c>
      <c r="S26" s="151">
        <v>0</v>
      </c>
      <c r="T26" s="61">
        <v>0</v>
      </c>
      <c r="U26" s="61">
        <v>0</v>
      </c>
      <c r="V26" s="154">
        <v>0</v>
      </c>
      <c r="W26" s="148">
        <v>0</v>
      </c>
      <c r="X26" s="92">
        <v>0.5</v>
      </c>
      <c r="Y26" s="293">
        <f>SUM(C26:X26)-I26-T26</f>
        <v>5</v>
      </c>
      <c r="Z26" s="65">
        <f>COUNT(C26:X26)</f>
        <v>20</v>
      </c>
      <c r="AA26" s="62">
        <f>Y26+20-Z26</f>
        <v>5</v>
      </c>
      <c r="AB26" s="262">
        <f>RANK(Y26,Y$6:Y$26,0)</f>
        <v>7</v>
      </c>
      <c r="AC26" s="326">
        <f>IF(Z26=0,"-",Y26/Z26)</f>
        <v>0.25</v>
      </c>
      <c r="AD26" s="121">
        <v>0.30193933366484338</v>
      </c>
      <c r="AE26" s="306">
        <v>5.5</v>
      </c>
      <c r="AF26" s="172">
        <f>Y26+AE26</f>
        <v>10.5</v>
      </c>
      <c r="AG26" s="166">
        <f>AF26+20-Z26</f>
        <v>10.5</v>
      </c>
      <c r="AH26" s="97">
        <f>IF(Z26=0,"-",(AC26-AD26)*Z26)</f>
        <v>-1.0387866732968676</v>
      </c>
      <c r="AI26" s="301">
        <f>RANK(AF26,AF$6:AF$26,0)</f>
        <v>2</v>
      </c>
      <c r="AJ26" s="285">
        <f>SUMIF(C25:W25,5,C26:W26)+SUMIF(C25:W25,3,C26:W26)+SUMIF(C25:W25,10,C26:W26)</f>
        <v>2.5</v>
      </c>
      <c r="AK26" s="286" t="e">
        <f>IF(OR(#REF!&lt;6,AI26&lt;2),"-",AJ26)</f>
        <v>#REF!</v>
      </c>
      <c r="AL26" s="287" t="e">
        <f>IF(AK26="-","-",RANK(AK26,AK$6:AK$24,0))</f>
        <v>#REF!</v>
      </c>
      <c r="AM26" s="288">
        <f>COUNTIF(D26:X26,"=0,5")</f>
        <v>4</v>
      </c>
      <c r="AN26" s="331">
        <f>RANK(AM26,AM$6:AM$26,0)</f>
        <v>3</v>
      </c>
    </row>
    <row r="27" spans="1:40" s="6" customFormat="1" ht="18" customHeight="1" x14ac:dyDescent="0.3">
      <c r="A27" s="509" t="str">
        <f>IF(SUM(Z5:Z26)/2-SUM(C37:X37)=0,"","OBS: Pointfejl!")</f>
        <v/>
      </c>
      <c r="B27" s="509"/>
      <c r="C27" s="182"/>
      <c r="D27" s="182"/>
      <c r="E27" s="182"/>
      <c r="F27" s="182"/>
      <c r="G27" s="182"/>
      <c r="H27" s="182"/>
      <c r="I27" s="182"/>
      <c r="J27" s="183"/>
      <c r="K27" s="182"/>
      <c r="L27" s="182"/>
      <c r="M27" s="182"/>
      <c r="N27" s="182"/>
      <c r="O27" s="184"/>
      <c r="P27" s="182"/>
      <c r="Q27" s="182"/>
      <c r="R27" s="182"/>
      <c r="S27" s="182"/>
      <c r="T27" s="184"/>
      <c r="U27" s="182"/>
      <c r="V27" s="182"/>
      <c r="W27" s="182"/>
      <c r="X27" s="183"/>
      <c r="Y27" s="185"/>
      <c r="Z27" s="185"/>
      <c r="AA27" s="185"/>
      <c r="AB27" s="185"/>
      <c r="AC27" s="186"/>
      <c r="AD27" s="187"/>
      <c r="AE27" s="188"/>
      <c r="AF27" s="189"/>
      <c r="AG27" s="188"/>
      <c r="AH27" s="190"/>
      <c r="AI27" s="185"/>
      <c r="AJ27" s="12"/>
      <c r="AK27" s="12"/>
      <c r="AL27" s="12"/>
    </row>
    <row r="28" spans="1:40" s="6" customFormat="1" ht="27" customHeight="1" x14ac:dyDescent="0.35">
      <c r="A28" s="294" t="s">
        <v>39</v>
      </c>
      <c r="B28" s="295"/>
      <c r="C28" s="191"/>
      <c r="D28" s="192"/>
      <c r="E28" s="244" t="s">
        <v>56</v>
      </c>
      <c r="F28" s="245"/>
      <c r="G28" s="246"/>
      <c r="H28" s="246"/>
      <c r="I28" s="246"/>
      <c r="J28" s="246"/>
      <c r="K28" s="246"/>
      <c r="L28" s="247"/>
      <c r="M28" s="247"/>
      <c r="N28" s="247"/>
      <c r="O28" s="193"/>
      <c r="P28" s="193"/>
      <c r="Q28" s="193"/>
      <c r="R28" s="194"/>
      <c r="S28" s="183"/>
      <c r="T28" s="195"/>
      <c r="U28" s="185"/>
      <c r="V28" s="185"/>
      <c r="W28" s="183"/>
      <c r="X28" s="183"/>
      <c r="Y28" s="196"/>
      <c r="Z28" s="183"/>
      <c r="AA28" s="183"/>
      <c r="AB28" s="183"/>
      <c r="AC28" s="186"/>
      <c r="AD28" s="187"/>
      <c r="AE28" s="197"/>
      <c r="AF28" s="198"/>
      <c r="AG28" s="197"/>
      <c r="AH28" s="199"/>
      <c r="AI28" s="200"/>
      <c r="AJ28" s="46"/>
      <c r="AK28" s="46"/>
      <c r="AL28" s="12"/>
    </row>
    <row r="29" spans="1:40" s="6" customFormat="1" ht="15.75" customHeight="1" x14ac:dyDescent="0.35">
      <c r="A29" s="242"/>
      <c r="B29" s="218"/>
      <c r="C29" s="201"/>
      <c r="D29" s="202"/>
      <c r="E29" s="244" t="s">
        <v>57</v>
      </c>
      <c r="F29" s="248"/>
      <c r="G29" s="249"/>
      <c r="H29" s="249"/>
      <c r="I29" s="249"/>
      <c r="J29" s="249"/>
      <c r="K29" s="250"/>
      <c r="L29" s="250"/>
      <c r="M29" s="250"/>
      <c r="N29" s="251"/>
      <c r="O29" s="184"/>
      <c r="P29" s="182"/>
      <c r="Q29" s="182"/>
      <c r="R29" s="203"/>
      <c r="S29" s="204"/>
      <c r="T29" s="205"/>
      <c r="U29" s="182"/>
      <c r="V29" s="182"/>
      <c r="W29" s="182"/>
      <c r="X29" s="183"/>
      <c r="Y29" s="185"/>
      <c r="Z29" s="185"/>
      <c r="AA29" s="185"/>
      <c r="AB29" s="185"/>
      <c r="AC29" s="186"/>
      <c r="AD29" s="187"/>
      <c r="AE29" s="188"/>
      <c r="AF29" s="189"/>
      <c r="AG29" s="188"/>
      <c r="AH29" s="190"/>
      <c r="AI29" s="185"/>
      <c r="AJ29" s="12"/>
      <c r="AK29" s="12"/>
      <c r="AL29" s="12"/>
    </row>
    <row r="30" spans="1:40" s="6" customFormat="1" ht="15.75" customHeight="1" x14ac:dyDescent="0.35">
      <c r="A30" s="242"/>
      <c r="B30" s="218"/>
      <c r="C30" s="201"/>
      <c r="D30" s="202"/>
      <c r="E30" s="244" t="s">
        <v>58</v>
      </c>
      <c r="F30" s="248"/>
      <c r="G30" s="249"/>
      <c r="H30" s="249"/>
      <c r="I30" s="249"/>
      <c r="J30" s="249"/>
      <c r="K30" s="250"/>
      <c r="L30" s="250" t="s">
        <v>59</v>
      </c>
      <c r="M30" s="250"/>
      <c r="N30" s="251"/>
      <c r="O30" s="184"/>
      <c r="P30" s="182"/>
      <c r="Q30" s="182"/>
      <c r="R30" s="203"/>
      <c r="S30" s="204"/>
      <c r="T30" s="205"/>
      <c r="U30" s="182"/>
      <c r="V30" s="182"/>
      <c r="W30" s="182"/>
      <c r="X30" s="183"/>
      <c r="Y30" s="185"/>
      <c r="Z30" s="185"/>
      <c r="AA30" s="185"/>
      <c r="AB30" s="185"/>
      <c r="AC30" s="186"/>
      <c r="AD30" s="187"/>
      <c r="AE30" s="188"/>
      <c r="AF30" s="189"/>
      <c r="AG30" s="188"/>
      <c r="AH30" s="190"/>
      <c r="AI30" s="185"/>
      <c r="AJ30" s="12"/>
      <c r="AK30" s="12"/>
      <c r="AL30" s="12"/>
    </row>
    <row r="31" spans="1:40" s="179" customFormat="1" ht="19.149999999999999" customHeight="1" x14ac:dyDescent="0.2">
      <c r="A31" s="206" t="s">
        <v>18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7"/>
      <c r="S31" s="207"/>
      <c r="T31" s="207"/>
      <c r="U31" s="207"/>
      <c r="V31" s="207"/>
      <c r="W31" s="207"/>
      <c r="X31" s="207"/>
      <c r="Y31" s="208"/>
      <c r="Z31" s="208"/>
      <c r="AA31" s="208"/>
      <c r="AB31" s="208"/>
      <c r="AC31" s="209"/>
      <c r="AD31" s="210"/>
      <c r="AE31" s="211"/>
      <c r="AF31" s="212"/>
      <c r="AG31" s="213"/>
      <c r="AH31" s="214"/>
      <c r="AI31" s="208"/>
      <c r="AJ31" s="178"/>
      <c r="AK31" s="178"/>
      <c r="AL31" s="178"/>
    </row>
    <row r="32" spans="1:40" s="179" customFormat="1" ht="18.600000000000001" customHeight="1" x14ac:dyDescent="0.2">
      <c r="A32" s="206" t="s">
        <v>40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7"/>
      <c r="S32" s="207"/>
      <c r="T32" s="207"/>
      <c r="U32" s="207"/>
      <c r="V32" s="207"/>
      <c r="W32" s="207"/>
      <c r="X32" s="207"/>
      <c r="Y32" s="208"/>
      <c r="Z32" s="208"/>
      <c r="AA32" s="208"/>
      <c r="AB32" s="208"/>
      <c r="AC32" s="209"/>
      <c r="AD32" s="210"/>
      <c r="AE32" s="211"/>
      <c r="AF32" s="212"/>
      <c r="AG32" s="213"/>
      <c r="AH32" s="214"/>
      <c r="AI32" s="208"/>
      <c r="AJ32" s="178"/>
      <c r="AK32" s="178"/>
      <c r="AL32" s="178"/>
    </row>
    <row r="33" spans="1:38" s="179" customFormat="1" ht="20.45" customHeight="1" x14ac:dyDescent="0.2">
      <c r="A33" s="206" t="s">
        <v>60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15"/>
      <c r="S33" s="216"/>
      <c r="T33" s="216"/>
      <c r="U33" s="216"/>
      <c r="V33" s="216"/>
      <c r="W33" s="216"/>
      <c r="X33" s="216"/>
      <c r="Y33" s="209" t="s">
        <v>36</v>
      </c>
      <c r="Z33" s="209"/>
      <c r="AA33" s="208"/>
      <c r="AB33" s="208"/>
      <c r="AC33" s="209"/>
      <c r="AD33" s="210"/>
      <c r="AE33" s="213"/>
      <c r="AF33" s="217"/>
      <c r="AG33" s="213"/>
      <c r="AH33" s="214"/>
      <c r="AI33" s="208"/>
      <c r="AJ33" s="178"/>
      <c r="AK33" s="178"/>
      <c r="AL33" s="178"/>
    </row>
    <row r="34" spans="1:38" s="179" customFormat="1" ht="12" customHeight="1" x14ac:dyDescent="0.2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15"/>
      <c r="S34" s="216"/>
      <c r="T34" s="216"/>
      <c r="U34" s="216"/>
      <c r="V34" s="216"/>
      <c r="W34" s="216"/>
      <c r="X34" s="216"/>
      <c r="Y34" s="209"/>
      <c r="Z34" s="209"/>
      <c r="AA34" s="208"/>
      <c r="AB34" s="208"/>
      <c r="AC34" s="209"/>
      <c r="AD34" s="210"/>
      <c r="AE34" s="213"/>
      <c r="AF34" s="257"/>
      <c r="AG34" s="213"/>
      <c r="AH34" s="214"/>
      <c r="AI34" s="208"/>
      <c r="AJ34" s="178"/>
      <c r="AK34" s="178"/>
      <c r="AL34" s="178"/>
    </row>
    <row r="35" spans="1:38" ht="18" thickBot="1" x14ac:dyDescent="0.35">
      <c r="A35" s="242"/>
      <c r="B35" s="180"/>
      <c r="C35" s="201" t="s">
        <v>33</v>
      </c>
      <c r="D35" s="201"/>
      <c r="E35" s="201"/>
      <c r="F35" s="218"/>
      <c r="G35" s="218"/>
      <c r="H35" s="218"/>
      <c r="I35" s="218"/>
      <c r="J35" s="218"/>
      <c r="K35" s="218"/>
      <c r="L35" s="218"/>
      <c r="M35" s="218"/>
      <c r="N35" s="218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19"/>
      <c r="Z35" s="219"/>
      <c r="AA35" s="220"/>
      <c r="AB35" s="220"/>
      <c r="AC35" s="221"/>
      <c r="AD35" s="222"/>
      <c r="AE35" s="223"/>
      <c r="AF35" s="224"/>
      <c r="AG35" s="223"/>
      <c r="AH35" s="225"/>
      <c r="AI35" s="220"/>
    </row>
    <row r="36" spans="1:38" ht="18.75" x14ac:dyDescent="0.3">
      <c r="A36" s="242"/>
      <c r="B36" s="181"/>
      <c r="C36" s="201" t="s">
        <v>31</v>
      </c>
      <c r="D36" s="202"/>
      <c r="E36" s="226"/>
      <c r="F36" s="226"/>
      <c r="G36" s="226"/>
      <c r="H36" s="226"/>
      <c r="I36" s="226"/>
      <c r="J36" s="226"/>
      <c r="K36" s="227"/>
      <c r="L36" s="227"/>
      <c r="M36" s="227"/>
      <c r="N36" s="227"/>
      <c r="O36" s="227"/>
      <c r="P36" s="201"/>
      <c r="Q36" s="201"/>
      <c r="R36" s="201"/>
      <c r="S36" s="227"/>
      <c r="T36" s="227"/>
      <c r="U36" s="228"/>
      <c r="V36" s="228"/>
      <c r="W36" s="228"/>
      <c r="X36" s="202"/>
      <c r="Y36" s="229"/>
      <c r="Z36" s="229"/>
      <c r="AA36" s="230"/>
      <c r="AB36" s="230"/>
      <c r="AC36" s="221"/>
      <c r="AD36" s="222"/>
      <c r="AE36" s="231"/>
      <c r="AF36" s="232"/>
      <c r="AG36" s="231"/>
      <c r="AH36" s="225"/>
      <c r="AI36" s="220"/>
    </row>
    <row r="37" spans="1:38" s="175" customFormat="1" ht="15.75" hidden="1" x14ac:dyDescent="0.25">
      <c r="A37" s="243"/>
      <c r="B37" s="177" t="s">
        <v>34</v>
      </c>
      <c r="C37" s="233">
        <f>SUM(C26,C24,C22,C20,C18,C16,C14,C12,C10,C8,C6)</f>
        <v>5</v>
      </c>
      <c r="D37" s="233">
        <f t="shared" ref="D37:X37" si="2">SUM(D26,D24,D22,D20,D18,D16,D14,D12,D10,D8,D6)</f>
        <v>5</v>
      </c>
      <c r="E37" s="233">
        <f t="shared" si="2"/>
        <v>4</v>
      </c>
      <c r="F37" s="233">
        <f t="shared" si="2"/>
        <v>5</v>
      </c>
      <c r="G37" s="233">
        <f t="shared" si="2"/>
        <v>4</v>
      </c>
      <c r="H37" s="233">
        <f t="shared" si="2"/>
        <v>4</v>
      </c>
      <c r="I37" s="233">
        <f t="shared" si="2"/>
        <v>5</v>
      </c>
      <c r="J37" s="233">
        <f t="shared" si="2"/>
        <v>5</v>
      </c>
      <c r="K37" s="233">
        <f t="shared" si="2"/>
        <v>4</v>
      </c>
      <c r="L37" s="233">
        <f t="shared" si="2"/>
        <v>4</v>
      </c>
      <c r="M37" s="233">
        <f t="shared" si="2"/>
        <v>4</v>
      </c>
      <c r="N37" s="233">
        <f t="shared" si="2"/>
        <v>4</v>
      </c>
      <c r="O37" s="233">
        <f t="shared" si="2"/>
        <v>5</v>
      </c>
      <c r="P37" s="233">
        <f t="shared" si="2"/>
        <v>4</v>
      </c>
      <c r="Q37" s="233">
        <f t="shared" si="2"/>
        <v>4</v>
      </c>
      <c r="R37" s="233">
        <f t="shared" si="2"/>
        <v>4</v>
      </c>
      <c r="S37" s="233">
        <f t="shared" si="2"/>
        <v>4</v>
      </c>
      <c r="T37" s="233">
        <f t="shared" si="2"/>
        <v>5</v>
      </c>
      <c r="U37" s="233">
        <f t="shared" si="2"/>
        <v>5</v>
      </c>
      <c r="V37" s="233">
        <f t="shared" si="2"/>
        <v>4</v>
      </c>
      <c r="W37" s="233">
        <f t="shared" si="2"/>
        <v>4</v>
      </c>
      <c r="X37" s="233">
        <f t="shared" si="2"/>
        <v>4</v>
      </c>
      <c r="Y37" s="234">
        <f>SUM(Y6:Y36)</f>
        <v>90</v>
      </c>
      <c r="Z37" s="233">
        <f>SUM(Z6:Z36)/2</f>
        <v>96</v>
      </c>
      <c r="AA37" s="235"/>
      <c r="AB37" s="235"/>
      <c r="AC37" s="236"/>
      <c r="AD37" s="237"/>
      <c r="AE37" s="238"/>
      <c r="AF37" s="238"/>
      <c r="AG37" s="238"/>
      <c r="AH37" s="238"/>
      <c r="AI37" s="236"/>
      <c r="AJ37" s="176"/>
      <c r="AK37" s="176"/>
      <c r="AL37" s="176"/>
    </row>
    <row r="38" spans="1:38" ht="18.75" x14ac:dyDescent="0.3">
      <c r="A38" s="242"/>
      <c r="B38" s="332"/>
      <c r="C38" s="201" t="s">
        <v>53</v>
      </c>
      <c r="D38" s="202"/>
      <c r="E38" s="226"/>
      <c r="F38" s="226"/>
      <c r="G38" s="226"/>
      <c r="H38" s="226"/>
      <c r="I38" s="226"/>
      <c r="J38" s="226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8"/>
      <c r="V38" s="228"/>
      <c r="W38" s="228"/>
      <c r="X38" s="202"/>
      <c r="Y38" s="239"/>
      <c r="Z38" s="240"/>
      <c r="AA38" s="220"/>
      <c r="AB38" s="220"/>
      <c r="AC38" s="221"/>
      <c r="AD38" s="222"/>
      <c r="AE38" s="231"/>
      <c r="AF38" s="232"/>
      <c r="AG38" s="231"/>
      <c r="AH38" s="225"/>
      <c r="AI38" s="220"/>
    </row>
    <row r="39" spans="1:38" x14ac:dyDescent="0.3">
      <c r="A39" s="242"/>
      <c r="B39" s="218"/>
      <c r="C39" s="201"/>
      <c r="D39" s="202"/>
      <c r="E39" s="202"/>
      <c r="F39" s="241"/>
      <c r="G39" s="241"/>
      <c r="H39" s="241"/>
      <c r="I39" s="241"/>
      <c r="J39" s="241"/>
      <c r="K39" s="241"/>
      <c r="L39" s="241"/>
      <c r="M39" s="241"/>
      <c r="N39" s="241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29"/>
      <c r="Z39" s="229"/>
      <c r="AA39" s="230"/>
      <c r="AB39" s="230"/>
      <c r="AC39" s="221"/>
      <c r="AD39" s="222"/>
      <c r="AE39" s="231"/>
      <c r="AF39" s="232"/>
      <c r="AG39" s="231"/>
      <c r="AH39" s="225"/>
      <c r="AI39" s="220"/>
    </row>
    <row r="40" spans="1:38" x14ac:dyDescent="0.3">
      <c r="A40" s="242"/>
      <c r="B40" s="218"/>
      <c r="C40" s="201"/>
      <c r="D40" s="201"/>
      <c r="E40" s="201"/>
      <c r="F40" s="218"/>
      <c r="G40" s="218"/>
      <c r="H40" s="218"/>
      <c r="I40" s="218"/>
      <c r="J40" s="218"/>
      <c r="K40" s="218"/>
      <c r="L40" s="218"/>
      <c r="M40" s="218"/>
      <c r="N40" s="218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19"/>
      <c r="Z40" s="219"/>
      <c r="AA40" s="220"/>
      <c r="AB40" s="220"/>
      <c r="AC40" s="221"/>
      <c r="AD40" s="222"/>
      <c r="AE40" s="223"/>
      <c r="AF40" s="224"/>
      <c r="AG40" s="223"/>
      <c r="AH40" s="225"/>
      <c r="AI40" s="220"/>
    </row>
    <row r="41" spans="1:38" x14ac:dyDescent="0.3">
      <c r="A41" s="242"/>
      <c r="B41" s="218"/>
      <c r="C41" s="201"/>
      <c r="D41" s="201"/>
      <c r="E41" s="201"/>
      <c r="F41" s="218"/>
      <c r="G41" s="218"/>
      <c r="H41" s="218"/>
      <c r="I41" s="218"/>
      <c r="J41" s="218"/>
      <c r="K41" s="218"/>
      <c r="L41" s="218"/>
      <c r="M41" s="218"/>
      <c r="N41" s="218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19"/>
      <c r="Z41" s="219"/>
      <c r="AA41" s="220"/>
      <c r="AB41" s="220"/>
      <c r="AC41" s="221"/>
      <c r="AD41" s="222"/>
      <c r="AE41" s="223"/>
      <c r="AF41" s="224"/>
      <c r="AG41" s="223"/>
      <c r="AH41" s="225"/>
      <c r="AI41" s="220"/>
    </row>
    <row r="42" spans="1:38" x14ac:dyDescent="0.3">
      <c r="A42" s="242"/>
      <c r="B42" s="218"/>
      <c r="C42" s="201"/>
      <c r="D42" s="201"/>
      <c r="E42" s="201"/>
      <c r="F42" s="218"/>
      <c r="G42" s="218"/>
      <c r="H42" s="218"/>
      <c r="I42" s="218"/>
      <c r="J42" s="218"/>
      <c r="K42" s="218"/>
      <c r="L42" s="218"/>
      <c r="M42" s="218"/>
      <c r="N42" s="218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19"/>
      <c r="Z42" s="219"/>
      <c r="AA42" s="220"/>
      <c r="AB42" s="220"/>
      <c r="AC42" s="221"/>
      <c r="AD42" s="222"/>
      <c r="AE42" s="223"/>
      <c r="AF42" s="224"/>
      <c r="AG42" s="223"/>
      <c r="AH42" s="225"/>
      <c r="AI42" s="220"/>
    </row>
  </sheetData>
  <mergeCells count="46">
    <mergeCell ref="A27:B27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1:B1"/>
    <mergeCell ref="C1:K1"/>
    <mergeCell ref="AI1:AI4"/>
    <mergeCell ref="AM1:AM4"/>
    <mergeCell ref="AN1:AN4"/>
    <mergeCell ref="AH1:AH4"/>
    <mergeCell ref="AC1:AC4"/>
    <mergeCell ref="AD1:AD4"/>
    <mergeCell ref="AE1:AE4"/>
    <mergeCell ref="AF1:AF4"/>
    <mergeCell ref="AG1:AG4"/>
    <mergeCell ref="A5:A6"/>
    <mergeCell ref="B5:B6"/>
    <mergeCell ref="A7:A8"/>
    <mergeCell ref="B7:B8"/>
    <mergeCell ref="AL2:AL4"/>
    <mergeCell ref="A3:B3"/>
    <mergeCell ref="AB1:AB4"/>
    <mergeCell ref="AJ1:AL1"/>
    <mergeCell ref="AA1:AA4"/>
    <mergeCell ref="A4:B4"/>
    <mergeCell ref="A2:B2"/>
    <mergeCell ref="AJ2:AJ4"/>
    <mergeCell ref="AK2:AK4"/>
    <mergeCell ref="N1:X1"/>
    <mergeCell ref="Y1:Y4"/>
    <mergeCell ref="Z1:Z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PIRAT-2020</vt:lpstr>
      <vt:lpstr>Skema 2014</vt:lpstr>
    </vt:vector>
  </TitlesOfParts>
  <Company>DWSU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Andersen</dc:creator>
  <cp:lastModifiedBy>Henrik</cp:lastModifiedBy>
  <cp:lastPrinted>2017-06-20T15:39:53Z</cp:lastPrinted>
  <dcterms:created xsi:type="dcterms:W3CDTF">2006-08-23T06:33:46Z</dcterms:created>
  <dcterms:modified xsi:type="dcterms:W3CDTF">2021-03-24T16:28:25Z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